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iterateDelta="1E-4"/>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I83" s="1"/>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G83"/>
  <c r="I160" s="1"/>
  <c r="I65"/>
  <c r="I126"/>
  <c r="H190"/>
  <c r="H112"/>
  <c r="G182" s="1"/>
  <c r="I142"/>
  <c r="I149" s="1"/>
  <c r="I140"/>
  <c r="G65"/>
  <c r="I135"/>
  <c r="I136" s="1"/>
  <c r="H193"/>
  <c r="H180" l="1"/>
  <c r="I159"/>
  <c r="I161" s="1"/>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<sst xmlns="http://schemas.openxmlformats.org/spreadsheetml/2006/main" count="223" uniqueCount="160">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</sst>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SheetLayoutView="120" workbookViewId="0">
      <selection activeCell="I175" sqref="I17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28000</v>
      </c>
      <c r="J40" s="12"/>
    </row>
    <row r="41" spans="2:229">
      <c r="B41" s="10"/>
      <c r="C41" s="18" t="s">
        <v>33</v>
      </c>
      <c r="D41" s="128">
        <v>1</v>
      </c>
      <c r="E41" s="128"/>
      <c r="F41" s="22"/>
      <c r="G41" s="129" t="s">
        <v>34</v>
      </c>
      <c r="H41" s="129"/>
      <c r="I41" s="47">
        <v>1</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0.5</v>
      </c>
      <c r="F52" s="59">
        <v>90</v>
      </c>
      <c r="G52" s="60"/>
      <c r="H52" s="61"/>
      <c r="I52" s="62"/>
      <c r="J52" s="52"/>
      <c r="K52"/>
    </row>
    <row r="53" spans="2:11">
      <c r="B53" s="35"/>
      <c r="C53" s="46" t="s">
        <v>31</v>
      </c>
      <c r="D53" s="58">
        <v>10</v>
      </c>
      <c r="E53" s="58">
        <v>0.5</v>
      </c>
      <c r="F53" s="59">
        <v>90</v>
      </c>
      <c r="G53" s="60"/>
      <c r="H53" s="61"/>
      <c r="I53" s="62"/>
      <c r="J53" s="52"/>
      <c r="K53"/>
    </row>
    <row r="54" spans="2:11">
      <c r="B54" s="35"/>
      <c r="C54" s="46" t="s">
        <v>33</v>
      </c>
      <c r="D54" s="58">
        <v>10</v>
      </c>
      <c r="E54" s="58">
        <v>0.5</v>
      </c>
      <c r="F54" s="59">
        <v>90</v>
      </c>
      <c r="G54" s="60"/>
      <c r="H54" s="61"/>
      <c r="I54" s="62"/>
      <c r="J54" s="52"/>
      <c r="K54"/>
    </row>
    <row r="55" spans="2:11">
      <c r="B55" s="35"/>
      <c r="C55" s="18" t="s">
        <v>47</v>
      </c>
      <c r="D55" s="58">
        <v>10</v>
      </c>
      <c r="E55" s="58">
        <v>0.5</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28</v>
      </c>
      <c r="F60" s="133"/>
      <c r="G60" s="40">
        <f>+E60*4800</f>
        <v>134400</v>
      </c>
      <c r="H60" s="63">
        <v>28</v>
      </c>
      <c r="I60" s="40">
        <f>+H60*7500</f>
        <v>210000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32</v>
      </c>
      <c r="F62" s="133"/>
      <c r="G62" s="40">
        <f>+E62*9600</f>
        <v>307200</v>
      </c>
      <c r="H62" s="63">
        <v>32</v>
      </c>
      <c r="I62" s="40">
        <f>+H62*16000</f>
        <v>512000</v>
      </c>
      <c r="J62" s="52"/>
      <c r="K62"/>
    </row>
    <row r="63" spans="2:11">
      <c r="B63" s="35"/>
      <c r="C63" s="127" t="s">
        <v>57</v>
      </c>
      <c r="D63" s="127"/>
      <c r="E63" s="133">
        <v>32</v>
      </c>
      <c r="F63" s="133"/>
      <c r="G63" s="40">
        <f>+E63*6000</f>
        <v>192000</v>
      </c>
      <c r="H63" s="63">
        <v>32</v>
      </c>
      <c r="I63" s="40">
        <f>+H63*11000</f>
        <v>352000</v>
      </c>
      <c r="J63" s="52"/>
      <c r="K63"/>
    </row>
    <row r="64" spans="2:11">
      <c r="B64" s="35"/>
      <c r="C64" s="127" t="s">
        <v>58</v>
      </c>
      <c r="D64" s="127"/>
      <c r="E64" s="133">
        <v>28</v>
      </c>
      <c r="F64" s="133"/>
      <c r="G64" s="40">
        <f>+E64*4800</f>
        <v>134400</v>
      </c>
      <c r="H64" s="63">
        <v>28</v>
      </c>
      <c r="I64" s="40">
        <f>+H64*10000</f>
        <v>280000</v>
      </c>
      <c r="J64" s="52"/>
      <c r="K64"/>
    </row>
    <row r="65" spans="2:11">
      <c r="B65" s="35"/>
      <c r="C65" s="136" t="s">
        <v>59</v>
      </c>
      <c r="D65" s="136"/>
      <c r="E65" s="137">
        <f>SUM(E60:E64)</f>
        <v>152</v>
      </c>
      <c r="F65" s="137"/>
      <c r="G65" s="40">
        <f>SUM(G60:G64)</f>
        <v>1152000</v>
      </c>
      <c r="H65" s="40">
        <f>SUM(H60:H64)</f>
        <v>152</v>
      </c>
      <c r="I65" s="40">
        <f>SUM(I60:I64)</f>
        <v>1962000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0.5</v>
      </c>
      <c r="F70" s="64">
        <v>90</v>
      </c>
      <c r="G70" s="65"/>
      <c r="H70" s="61"/>
      <c r="I70" s="62"/>
      <c r="J70" s="12"/>
    </row>
    <row r="71" spans="2:11">
      <c r="B71" s="35"/>
      <c r="C71" s="46" t="s">
        <v>31</v>
      </c>
      <c r="D71" s="58">
        <v>4</v>
      </c>
      <c r="E71" s="58">
        <v>0.5</v>
      </c>
      <c r="F71" s="64">
        <v>90</v>
      </c>
      <c r="G71" s="65"/>
      <c r="H71" s="61"/>
      <c r="I71" s="62"/>
      <c r="J71" s="12"/>
    </row>
    <row r="72" spans="2:11">
      <c r="B72" s="35"/>
      <c r="C72" s="46" t="s">
        <v>33</v>
      </c>
      <c r="D72" s="58">
        <v>4</v>
      </c>
      <c r="E72" s="58">
        <v>0.5</v>
      </c>
      <c r="F72" s="64">
        <v>90</v>
      </c>
      <c r="G72" s="65"/>
      <c r="H72" s="61"/>
      <c r="I72" s="62"/>
      <c r="J72" s="12"/>
    </row>
    <row r="73" spans="2:11">
      <c r="B73" s="35"/>
      <c r="C73" s="18" t="s">
        <v>47</v>
      </c>
      <c r="D73" s="58">
        <v>4</v>
      </c>
      <c r="E73" s="58">
        <v>0.5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28</v>
      </c>
      <c r="F78" s="133"/>
      <c r="G78" s="40">
        <f>+E78*4800</f>
        <v>134400</v>
      </c>
      <c r="H78" s="63">
        <v>28</v>
      </c>
      <c r="I78" s="40">
        <f>+H78*7500</f>
        <v>210000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32</v>
      </c>
      <c r="F80" s="133"/>
      <c r="G80" s="40">
        <f>+E80*9600</f>
        <v>307200</v>
      </c>
      <c r="H80" s="63">
        <v>32</v>
      </c>
      <c r="I80" s="40">
        <f>+H80*16000</f>
        <v>512000</v>
      </c>
      <c r="J80" s="52"/>
    </row>
    <row r="81" spans="2:10">
      <c r="B81" s="35"/>
      <c r="C81" s="127" t="s">
        <v>57</v>
      </c>
      <c r="D81" s="127"/>
      <c r="E81" s="133">
        <v>32</v>
      </c>
      <c r="F81" s="133"/>
      <c r="G81" s="40">
        <f>+E81*6000</f>
        <v>192000</v>
      </c>
      <c r="H81" s="63">
        <v>32</v>
      </c>
      <c r="I81" s="40">
        <f>+H81*11000</f>
        <v>352000</v>
      </c>
      <c r="J81" s="52"/>
    </row>
    <row r="82" spans="2:10">
      <c r="B82" s="35"/>
      <c r="C82" s="127" t="s">
        <v>58</v>
      </c>
      <c r="D82" s="127"/>
      <c r="E82" s="133">
        <v>28</v>
      </c>
      <c r="F82" s="133"/>
      <c r="G82" s="40">
        <f>+E82*4800</f>
        <v>134400</v>
      </c>
      <c r="H82" s="63">
        <v>28</v>
      </c>
      <c r="I82" s="40">
        <f>+H82*10000</f>
        <v>280000</v>
      </c>
      <c r="J82" s="52"/>
    </row>
    <row r="83" spans="2:10">
      <c r="B83" s="35"/>
      <c r="C83" s="136" t="s">
        <v>59</v>
      </c>
      <c r="D83" s="136"/>
      <c r="E83" s="137">
        <f>SUM(E78:E82)</f>
        <v>152</v>
      </c>
      <c r="F83" s="137"/>
      <c r="G83" s="40">
        <f>SUM(G78:G82)</f>
        <v>1152000</v>
      </c>
      <c r="H83" s="40">
        <f>SUM(H78:H82)</f>
        <v>152</v>
      </c>
      <c r="I83" s="40">
        <f>SUM(I78:I82)</f>
        <v>1962000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750000</v>
      </c>
      <c r="F90" s="141"/>
      <c r="G90" s="69">
        <v>750000</v>
      </c>
      <c r="H90" s="69"/>
      <c r="I90" s="69"/>
      <c r="J90" s="12"/>
    </row>
    <row r="91" spans="2:10">
      <c r="B91" s="35"/>
      <c r="C91" s="140" t="s">
        <v>31</v>
      </c>
      <c r="D91" s="140"/>
      <c r="E91" s="141">
        <v>750000</v>
      </c>
      <c r="F91" s="141"/>
      <c r="G91" s="69">
        <v>750000</v>
      </c>
      <c r="H91" s="69"/>
      <c r="I91" s="69"/>
      <c r="J91" s="12"/>
    </row>
    <row r="92" spans="2:10">
      <c r="B92" s="35"/>
      <c r="C92" s="140" t="s">
        <v>33</v>
      </c>
      <c r="D92" s="140"/>
      <c r="E92" s="141">
        <v>750000</v>
      </c>
      <c r="F92" s="141"/>
      <c r="G92" s="69">
        <v>750000</v>
      </c>
      <c r="H92" s="69"/>
      <c r="I92" s="69"/>
      <c r="J92" s="12"/>
    </row>
    <row r="93" spans="2:10">
      <c r="B93" s="35"/>
      <c r="C93" s="140" t="s">
        <v>47</v>
      </c>
      <c r="D93" s="140"/>
      <c r="E93" s="141">
        <v>750000</v>
      </c>
      <c r="F93" s="141"/>
      <c r="G93" s="69">
        <v>750000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1875000</v>
      </c>
      <c r="F104" s="141"/>
      <c r="G104" s="69">
        <v>1875000</v>
      </c>
      <c r="H104" s="69"/>
      <c r="I104" s="69"/>
      <c r="J104" s="12"/>
    </row>
    <row r="105" spans="2:10">
      <c r="B105" s="35"/>
      <c r="C105" s="140" t="s">
        <v>31</v>
      </c>
      <c r="D105" s="140"/>
      <c r="E105" s="141">
        <v>1875000</v>
      </c>
      <c r="F105" s="141"/>
      <c r="G105" s="69">
        <v>1875000</v>
      </c>
      <c r="H105" s="69"/>
      <c r="I105" s="69"/>
      <c r="J105" s="12"/>
    </row>
    <row r="106" spans="2:10">
      <c r="B106" s="35"/>
      <c r="C106" s="140" t="s">
        <v>33</v>
      </c>
      <c r="D106" s="140"/>
      <c r="E106" s="141">
        <v>1875000</v>
      </c>
      <c r="F106" s="141"/>
      <c r="G106" s="69">
        <v>1875000</v>
      </c>
      <c r="H106" s="69"/>
      <c r="I106" s="69"/>
      <c r="J106" s="12"/>
    </row>
    <row r="107" spans="2:10">
      <c r="B107" s="35"/>
      <c r="C107" s="140" t="s">
        <v>47</v>
      </c>
      <c r="D107" s="140"/>
      <c r="E107" s="141">
        <v>1875000</v>
      </c>
      <c r="F107" s="141"/>
      <c r="G107" s="69">
        <v>1875000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30000000</v>
      </c>
      <c r="J124" s="81"/>
    </row>
    <row r="125" spans="2:10">
      <c r="B125" s="22"/>
      <c r="C125" s="85"/>
      <c r="D125" s="87" t="s">
        <v>75</v>
      </c>
      <c r="E125" s="87"/>
      <c r="F125" s="87"/>
      <c r="G125" s="87"/>
      <c r="H125" s="87"/>
      <c r="I125" s="86">
        <f>+(E52*(E90+H90))+(E53*(E91+H91))+(E54*(E92+H92))+(E55*(E93+H93))</f>
        <v>1500000</v>
      </c>
      <c r="J125" s="81"/>
    </row>
    <row r="126" spans="2:10">
      <c r="B126" s="22"/>
      <c r="C126" s="88" t="s">
        <v>76</v>
      </c>
      <c r="D126" s="88"/>
      <c r="E126" s="88"/>
      <c r="F126" s="88"/>
      <c r="G126" s="88"/>
      <c r="H126" s="88"/>
      <c r="I126" s="89">
        <f>+I124-I125</f>
        <v>28500000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45000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37500</v>
      </c>
      <c r="J133" s="81"/>
    </row>
    <row r="134" spans="2:10">
      <c r="B134" s="22"/>
      <c r="C134" s="85"/>
      <c r="D134" s="87" t="s">
        <v>84</v>
      </c>
      <c r="E134" s="87"/>
      <c r="F134" s="87"/>
      <c r="G134" s="87"/>
      <c r="H134" s="87"/>
      <c r="I134" s="86">
        <f>+((G93+I93)*(H117+0.03))*0.02</f>
        <v>31350</v>
      </c>
      <c r="J134" s="81"/>
    </row>
    <row r="135" spans="2:10">
      <c r="B135" s="22"/>
      <c r="C135" s="92" t="s">
        <v>85</v>
      </c>
      <c r="D135" s="93"/>
      <c r="E135" s="93"/>
      <c r="F135" s="93"/>
      <c r="G135" s="93"/>
      <c r="H135" s="93"/>
      <c r="I135" s="89">
        <f>SUM(I128:I134)</f>
        <v>6443850</v>
      </c>
      <c r="J135" s="90"/>
    </row>
    <row r="136" spans="2:10">
      <c r="B136" s="22"/>
      <c r="C136" s="94" t="s">
        <v>86</v>
      </c>
      <c r="D136" s="94"/>
      <c r="E136" s="94"/>
      <c r="F136" s="94"/>
      <c r="G136" s="94"/>
      <c r="H136" s="94"/>
      <c r="I136" s="95">
        <f>+I126-I135</f>
        <v>22056150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30000000</v>
      </c>
      <c r="J138" s="81"/>
    </row>
    <row r="139" spans="2:10">
      <c r="B139" s="22"/>
      <c r="C139" s="85"/>
      <c r="D139" s="87" t="s">
        <v>75</v>
      </c>
      <c r="E139" s="87"/>
      <c r="F139" s="87"/>
      <c r="G139" s="87"/>
      <c r="H139" s="87"/>
      <c r="I139" s="86">
        <f>($E$70*($E$104+$H$104))+($E$71*($E$105+$H$105))+($E$72*($E$106+$H$106))+($E$73*($E$107+$H$107))</f>
        <v>3750000</v>
      </c>
      <c r="J139" s="81"/>
    </row>
    <row r="140" spans="2:10">
      <c r="B140" s="22"/>
      <c r="C140" s="88" t="s">
        <v>88</v>
      </c>
      <c r="D140" s="88"/>
      <c r="E140" s="88"/>
      <c r="F140" s="88"/>
      <c r="G140" s="88"/>
      <c r="H140" s="88"/>
      <c r="I140" s="89">
        <f>+I138-I139</f>
        <v>26250000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112500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93750</v>
      </c>
      <c r="J147" s="81"/>
    </row>
    <row r="148" spans="2:10">
      <c r="B148" s="22"/>
      <c r="C148" s="85"/>
      <c r="D148" s="87" t="s">
        <v>84</v>
      </c>
      <c r="E148" s="87"/>
      <c r="F148" s="87"/>
      <c r="G148" s="87"/>
      <c r="H148" s="87"/>
      <c r="I148" s="86">
        <f>((G107+I107)*(H118+0.03))*0.02</f>
        <v>37500</v>
      </c>
      <c r="J148" s="81"/>
    </row>
    <row r="149" spans="2:10">
      <c r="B149" s="22"/>
      <c r="C149" s="92" t="s">
        <v>91</v>
      </c>
      <c r="D149" s="93"/>
      <c r="E149" s="93"/>
      <c r="F149" s="93"/>
      <c r="G149" s="93"/>
      <c r="H149" s="93"/>
      <c r="I149" s="89">
        <f>SUM(I142:I148)</f>
        <v>7893750</v>
      </c>
      <c r="J149" s="90"/>
    </row>
    <row r="150" spans="2:10">
      <c r="B150" s="22"/>
      <c r="C150" s="94" t="s">
        <v>92</v>
      </c>
      <c r="D150" s="94"/>
      <c r="E150" s="94"/>
      <c r="F150" s="94"/>
      <c r="G150" s="94"/>
      <c r="H150" s="94"/>
      <c r="I150" s="95">
        <f>+I140-I149</f>
        <v>18356250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2700000</v>
      </c>
      <c r="J154" s="81"/>
    </row>
    <row r="155" spans="2:10">
      <c r="B155" s="22"/>
      <c r="C155" s="85"/>
      <c r="D155" s="87" t="s">
        <v>97</v>
      </c>
      <c r="E155" s="87"/>
      <c r="F155" s="87"/>
      <c r="G155" s="87"/>
      <c r="H155" s="87"/>
      <c r="I155" s="86">
        <f>(50000*D46)+((D40+D41)*D46*I40)</f>
        <v>536000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273750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3114000</v>
      </c>
      <c r="J159" s="81"/>
    </row>
    <row r="160" spans="2:10">
      <c r="B160" s="22"/>
      <c r="C160" s="85"/>
      <c r="D160" s="87" t="s">
        <v>102</v>
      </c>
      <c r="E160" s="87"/>
      <c r="F160" s="87"/>
      <c r="G160" s="87"/>
      <c r="H160" s="87"/>
      <c r="I160" s="86">
        <f>G83+(I83*I20)</f>
        <v>3114000</v>
      </c>
      <c r="J160" s="81"/>
    </row>
    <row r="161" spans="2:11">
      <c r="B161" s="22"/>
      <c r="C161" s="92" t="s">
        <v>103</v>
      </c>
      <c r="D161" s="93"/>
      <c r="E161" s="93"/>
      <c r="F161" s="93"/>
      <c r="G161" s="93"/>
      <c r="H161" s="93"/>
      <c r="I161" s="89">
        <f>SUM(I152:I160)</f>
        <v>16147750</v>
      </c>
      <c r="J161" s="90"/>
    </row>
    <row r="162" spans="2:11">
      <c r="B162" s="22"/>
      <c r="C162" s="94" t="s">
        <v>104</v>
      </c>
      <c r="D162" s="94"/>
      <c r="E162" s="94"/>
      <c r="F162" s="94"/>
      <c r="G162" s="94"/>
      <c r="H162" s="94"/>
      <c r="I162" s="95">
        <f>+I136+I150-I161</f>
        <v>24264650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24264650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51254650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51254650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78164650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24264650</v>
      </c>
      <c r="I197" s="104">
        <v>0</v>
      </c>
      <c r="J197" s="81"/>
      <c r="K197"/>
    </row>
    <row r="198" spans="2:11">
      <c r="B198" s="22"/>
      <c r="C198" s="108" t="s">
        <v>140</v>
      </c>
      <c r="D198" s="109"/>
      <c r="E198" s="109"/>
      <c r="F198" s="109"/>
      <c r="G198" s="109"/>
      <c r="H198" s="95">
        <f>SUM(H195:H197)</f>
        <v>78164650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Pc50</cp:lastModifiedBy>
  <dcterms:created xsi:type="dcterms:W3CDTF">2014-01-15T13:10:55Z</dcterms:created>
  <dcterms:modified xsi:type="dcterms:W3CDTF">2018-02-01T15:44:03Z</dcterms:modified>
</cp:coreProperties>
</file>