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H96" s="1"/>
  <c r="I128" s="1"/>
  <c r="G94"/>
  <c r="H94"/>
  <c r="I94"/>
  <c r="E108"/>
  <c r="G108"/>
  <c r="H108"/>
  <c r="I108"/>
  <c r="I124"/>
  <c r="I125"/>
  <c r="I129"/>
  <c r="I130"/>
  <c r="I131"/>
  <c r="I132"/>
  <c r="I133"/>
  <c r="I134"/>
  <c r="I138"/>
  <c r="I139"/>
  <c r="I143"/>
  <c r="I144"/>
  <c r="I145"/>
  <c r="I146"/>
  <c r="I147"/>
  <c r="I148"/>
  <c r="I152"/>
  <c r="I155"/>
  <c r="I156"/>
  <c r="I157"/>
  <c r="I158"/>
  <c r="I164"/>
  <c r="I166"/>
  <c r="I167"/>
  <c r="I170"/>
  <c r="I174"/>
  <c r="H179"/>
  <c r="I183"/>
  <c r="H185"/>
  <c r="H186" s="1"/>
  <c r="I186"/>
  <c r="I187"/>
  <c r="H189"/>
  <c r="H119" s="1"/>
  <c r="H190"/>
  <c r="I190"/>
  <c r="H191"/>
  <c r="H192" s="1"/>
  <c r="I192"/>
  <c r="I193"/>
  <c r="H196"/>
  <c r="I198"/>
  <c r="H110" l="1"/>
  <c r="I142" s="1"/>
  <c r="I149" s="1"/>
  <c r="I154"/>
  <c r="H98"/>
  <c r="G181" s="1"/>
  <c r="I83"/>
  <c r="G83"/>
  <c r="I65"/>
  <c r="I126"/>
  <c r="H112"/>
  <c r="G182" s="1"/>
  <c r="I140"/>
  <c r="G65"/>
  <c r="I159" s="1"/>
  <c r="I135"/>
  <c r="H193"/>
  <c r="H180" l="1"/>
  <c r="I136"/>
  <c r="I161"/>
  <c r="I160"/>
  <c r="I150"/>
  <c r="I162" l="1"/>
  <c r="I175" s="1"/>
  <c r="H197" s="1"/>
  <c r="H198" s="1"/>
  <c r="H178" l="1"/>
  <c r="H183" s="1"/>
  <c r="H187" s="1"/>
</calcChain>
</file>

<file path=xl/sharedStrings.xml><?xml version="1.0" encoding="utf-8"?>
<sst xmlns="http://schemas.openxmlformats.org/spreadsheetml/2006/main" count="222" uniqueCount="159">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</sst>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B157" zoomScale="140" zoomScaleNormal="140" zoomScaleSheetLayoutView="120" workbookViewId="0">
      <selection activeCell="E107" sqref="E107:F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3300000</v>
      </c>
      <c r="I34" s="31">
        <v>8250000</v>
      </c>
      <c r="J34" s="12"/>
      <c r="HM34"/>
      <c r="HN34"/>
      <c r="HO34"/>
      <c r="HP34"/>
      <c r="HQ34"/>
      <c r="HR34"/>
      <c r="HS34"/>
      <c r="HT34"/>
      <c r="HU34"/>
    </row>
    <row r="35" spans="2:229">
      <c r="B35" s="35"/>
      <c r="C35" s="137" t="s">
        <v>29</v>
      </c>
      <c r="D35" s="137"/>
      <c r="E35" s="137"/>
      <c r="F35" s="137"/>
      <c r="G35" s="13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152</v>
      </c>
      <c r="D39" s="146"/>
      <c r="E39" s="146"/>
      <c r="F39" s="43"/>
      <c r="G39" s="146" t="s">
        <v>30</v>
      </c>
      <c r="H39" s="146"/>
      <c r="I39" s="146"/>
      <c r="J39" s="12"/>
    </row>
    <row r="40" spans="2:229">
      <c r="B40" s="35"/>
      <c r="C40" s="46" t="s">
        <v>31</v>
      </c>
      <c r="D40" s="148">
        <v>2</v>
      </c>
      <c r="E40" s="148"/>
      <c r="F40" s="22"/>
      <c r="G40" s="128" t="s">
        <v>32</v>
      </c>
      <c r="H40" s="128"/>
      <c r="I40" s="31">
        <v>26000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151</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v>
      </c>
      <c r="E52" s="58">
        <v>1</v>
      </c>
      <c r="F52" s="59">
        <v>81</v>
      </c>
      <c r="G52" s="60"/>
      <c r="H52" s="61"/>
      <c r="I52" s="62"/>
      <c r="J52" s="52"/>
      <c r="K52"/>
    </row>
    <row r="53" spans="2:11">
      <c r="B53" s="35"/>
      <c r="C53" s="46" t="s">
        <v>31</v>
      </c>
      <c r="D53" s="58">
        <v>12.59</v>
      </c>
      <c r="E53" s="58">
        <v>2.2999999999999998</v>
      </c>
      <c r="F53" s="59">
        <v>83</v>
      </c>
      <c r="G53" s="60"/>
      <c r="H53" s="61"/>
      <c r="I53" s="62"/>
      <c r="J53" s="52"/>
      <c r="K53"/>
    </row>
    <row r="54" spans="2:11">
      <c r="B54" s="35"/>
      <c r="C54" s="46" t="s">
        <v>33</v>
      </c>
      <c r="D54" s="58">
        <v>14.5</v>
      </c>
      <c r="E54" s="58">
        <v>3.5</v>
      </c>
      <c r="F54" s="59">
        <v>90</v>
      </c>
      <c r="G54" s="60"/>
      <c r="H54" s="61"/>
      <c r="I54" s="62"/>
      <c r="J54" s="52"/>
      <c r="K54"/>
    </row>
    <row r="55" spans="2:11">
      <c r="B55" s="35"/>
      <c r="C55" s="18" t="s">
        <v>47</v>
      </c>
      <c r="D55" s="58">
        <v>11.5</v>
      </c>
      <c r="E55" s="58">
        <v>2</v>
      </c>
      <c r="F55" s="59">
        <v>83</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156</v>
      </c>
      <c r="D59" s="141"/>
      <c r="E59" s="143" t="s">
        <v>51</v>
      </c>
      <c r="F59" s="143"/>
      <c r="G59" s="37" t="s">
        <v>52</v>
      </c>
      <c r="H59" s="37" t="s">
        <v>51</v>
      </c>
      <c r="I59" s="37" t="s">
        <v>53</v>
      </c>
      <c r="J59" s="52"/>
      <c r="K59" s="39"/>
    </row>
    <row r="60" spans="2:11">
      <c r="B60" s="35"/>
      <c r="C60" s="137" t="s">
        <v>54</v>
      </c>
      <c r="D60" s="137"/>
      <c r="E60" s="138">
        <v>29</v>
      </c>
      <c r="F60" s="138"/>
      <c r="G60" s="40">
        <f>+E60*4800</f>
        <v>139200</v>
      </c>
      <c r="H60" s="63">
        <v>28</v>
      </c>
      <c r="I60" s="40">
        <f>+H60*7500</f>
        <v>210000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27</v>
      </c>
      <c r="F62" s="138"/>
      <c r="G62" s="40">
        <f>+E62*9600</f>
        <v>259200</v>
      </c>
      <c r="H62" s="63">
        <v>25</v>
      </c>
      <c r="I62" s="40">
        <f>+H62*16000</f>
        <v>400000</v>
      </c>
      <c r="J62" s="52"/>
      <c r="K62"/>
    </row>
    <row r="63" spans="2:11">
      <c r="B63" s="35"/>
      <c r="C63" s="137" t="s">
        <v>57</v>
      </c>
      <c r="D63" s="137"/>
      <c r="E63" s="138">
        <v>29</v>
      </c>
      <c r="F63" s="138"/>
      <c r="G63" s="40">
        <f>+E63*6000</f>
        <v>174000</v>
      </c>
      <c r="H63" s="63">
        <v>28</v>
      </c>
      <c r="I63" s="40">
        <f>+H63*11000</f>
        <v>308000</v>
      </c>
      <c r="J63" s="52"/>
      <c r="K63"/>
    </row>
    <row r="64" spans="2:11">
      <c r="B64" s="35"/>
      <c r="C64" s="137" t="s">
        <v>58</v>
      </c>
      <c r="D64" s="137"/>
      <c r="E64" s="138">
        <v>13</v>
      </c>
      <c r="F64" s="138"/>
      <c r="G64" s="40">
        <f>+E64*4800</f>
        <v>62400</v>
      </c>
      <c r="H64" s="63">
        <v>11</v>
      </c>
      <c r="I64" s="40">
        <f>+H64*10000</f>
        <v>110000</v>
      </c>
      <c r="J64" s="52"/>
      <c r="K64"/>
    </row>
    <row r="65" spans="2:11">
      <c r="B65" s="35"/>
      <c r="C65" s="139" t="s">
        <v>59</v>
      </c>
      <c r="D65" s="139"/>
      <c r="E65" s="140">
        <f>SUM(E60:E64)</f>
        <v>128</v>
      </c>
      <c r="F65" s="140"/>
      <c r="G65" s="40">
        <f>SUM(G60:G64)</f>
        <v>994800</v>
      </c>
      <c r="H65" s="40">
        <f>SUM(H60:H64)</f>
        <v>122</v>
      </c>
      <c r="I65" s="40">
        <f>SUM(I60:I64)</f>
        <v>1598000</v>
      </c>
      <c r="J65" s="52"/>
      <c r="K65"/>
    </row>
    <row r="66" spans="2:11">
      <c r="B66" s="32"/>
      <c r="C66" s="33"/>
      <c r="D66" s="33"/>
      <c r="E66" s="33"/>
      <c r="F66" s="33"/>
      <c r="G66" s="33"/>
      <c r="H66" s="33"/>
      <c r="I66" s="33"/>
      <c r="J66" s="30"/>
      <c r="K66"/>
    </row>
    <row r="67" spans="2:11">
      <c r="B67" s="144" t="s">
        <v>153</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0.5</v>
      </c>
      <c r="F70" s="64">
        <v>70</v>
      </c>
      <c r="G70" s="65"/>
      <c r="H70" s="61"/>
      <c r="I70" s="62"/>
      <c r="J70" s="12"/>
    </row>
    <row r="71" spans="2:11">
      <c r="B71" s="35"/>
      <c r="C71" s="46" t="s">
        <v>31</v>
      </c>
      <c r="D71" s="58">
        <v>6</v>
      </c>
      <c r="E71" s="58">
        <v>0.7</v>
      </c>
      <c r="F71" s="64">
        <v>80</v>
      </c>
      <c r="G71" s="65"/>
      <c r="H71" s="61"/>
      <c r="I71" s="62"/>
      <c r="J71" s="12"/>
    </row>
    <row r="72" spans="2:11">
      <c r="B72" s="35"/>
      <c r="C72" s="46" t="s">
        <v>33</v>
      </c>
      <c r="D72" s="58">
        <v>4</v>
      </c>
      <c r="E72" s="58">
        <v>1</v>
      </c>
      <c r="F72" s="64">
        <v>80</v>
      </c>
      <c r="G72" s="65"/>
      <c r="H72" s="61"/>
      <c r="I72" s="62"/>
      <c r="J72" s="12"/>
    </row>
    <row r="73" spans="2:11">
      <c r="B73" s="35"/>
      <c r="C73" s="18" t="s">
        <v>47</v>
      </c>
      <c r="D73" s="58">
        <v>4.99</v>
      </c>
      <c r="E73" s="58">
        <v>1</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156</v>
      </c>
      <c r="D77" s="141"/>
      <c r="E77" s="143" t="s">
        <v>51</v>
      </c>
      <c r="F77" s="143"/>
      <c r="G77" s="37" t="s">
        <v>52</v>
      </c>
      <c r="H77" s="37" t="s">
        <v>51</v>
      </c>
      <c r="I77" s="37" t="s">
        <v>53</v>
      </c>
      <c r="J77" s="52"/>
    </row>
    <row r="78" spans="2:11">
      <c r="B78" s="35"/>
      <c r="C78" s="137" t="s">
        <v>54</v>
      </c>
      <c r="D78" s="137"/>
      <c r="E78" s="138">
        <v>10</v>
      </c>
      <c r="F78" s="138"/>
      <c r="G78" s="40">
        <f>+E78*4800</f>
        <v>48000</v>
      </c>
      <c r="H78" s="63">
        <v>10</v>
      </c>
      <c r="I78" s="40">
        <f>+H78*7500</f>
        <v>75000</v>
      </c>
      <c r="J78" s="52"/>
    </row>
    <row r="79" spans="2:11">
      <c r="B79" s="35"/>
      <c r="C79" s="137" t="s">
        <v>55</v>
      </c>
      <c r="D79" s="137"/>
      <c r="E79" s="138">
        <v>29</v>
      </c>
      <c r="F79" s="138"/>
      <c r="G79" s="40">
        <f>+E79*12000</f>
        <v>348000</v>
      </c>
      <c r="H79" s="63">
        <v>28</v>
      </c>
      <c r="I79" s="40">
        <f>+H79*19000</f>
        <v>532000</v>
      </c>
      <c r="J79" s="52"/>
    </row>
    <row r="80" spans="2:11">
      <c r="B80" s="35"/>
      <c r="C80" s="137" t="s">
        <v>56</v>
      </c>
      <c r="D80" s="137"/>
      <c r="E80" s="138">
        <v>28</v>
      </c>
      <c r="F80" s="138"/>
      <c r="G80" s="40">
        <f>+E80*9600</f>
        <v>268800</v>
      </c>
      <c r="H80" s="63">
        <v>27</v>
      </c>
      <c r="I80" s="40">
        <f>+H80*16000</f>
        <v>432000</v>
      </c>
      <c r="J80" s="52"/>
    </row>
    <row r="81" spans="2:10">
      <c r="B81" s="35"/>
      <c r="C81" s="137" t="s">
        <v>57</v>
      </c>
      <c r="D81" s="137"/>
      <c r="E81" s="138">
        <v>30</v>
      </c>
      <c r="F81" s="138"/>
      <c r="G81" s="40">
        <f>+E81*6000</f>
        <v>180000</v>
      </c>
      <c r="H81" s="63">
        <v>29</v>
      </c>
      <c r="I81" s="40">
        <f>+H81*11000</f>
        <v>319000</v>
      </c>
      <c r="J81" s="52"/>
    </row>
    <row r="82" spans="2:10">
      <c r="B82" s="35"/>
      <c r="C82" s="137" t="s">
        <v>58</v>
      </c>
      <c r="D82" s="137"/>
      <c r="E82" s="138">
        <v>14</v>
      </c>
      <c r="F82" s="138"/>
      <c r="G82" s="40">
        <f>+E82*4800</f>
        <v>67200</v>
      </c>
      <c r="H82" s="63">
        <v>14</v>
      </c>
      <c r="I82" s="40">
        <f>+H82*10000</f>
        <v>140000</v>
      </c>
      <c r="J82" s="52"/>
    </row>
    <row r="83" spans="2:10">
      <c r="B83" s="35"/>
      <c r="C83" s="139" t="s">
        <v>59</v>
      </c>
      <c r="D83" s="139"/>
      <c r="E83" s="140">
        <f>SUM(E78:E82)</f>
        <v>111</v>
      </c>
      <c r="F83" s="140"/>
      <c r="G83" s="40">
        <f>SUM(G78:G82)</f>
        <v>912000</v>
      </c>
      <c r="H83" s="40">
        <f>SUM(H78:H82)</f>
        <v>108</v>
      </c>
      <c r="I83" s="40">
        <f>SUM(I78:I82)</f>
        <v>1498000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157</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650000</v>
      </c>
      <c r="F91" s="130"/>
      <c r="G91" s="69"/>
      <c r="H91" s="69"/>
      <c r="I91" s="69"/>
      <c r="J91" s="12"/>
    </row>
    <row r="92" spans="2:10">
      <c r="B92" s="35"/>
      <c r="C92" s="129" t="s">
        <v>33</v>
      </c>
      <c r="D92" s="129"/>
      <c r="E92" s="130">
        <v>650000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3300000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3300000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157</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2500000</v>
      </c>
      <c r="F104" s="130"/>
      <c r="G104" s="69"/>
      <c r="H104" s="69"/>
      <c r="I104" s="69"/>
      <c r="J104" s="12"/>
    </row>
    <row r="105" spans="2:10">
      <c r="B105" s="35"/>
      <c r="C105" s="129" t="s">
        <v>31</v>
      </c>
      <c r="D105" s="129"/>
      <c r="E105" s="130">
        <v>1500000</v>
      </c>
      <c r="F105" s="130"/>
      <c r="G105" s="69"/>
      <c r="H105" s="69"/>
      <c r="I105" s="69"/>
      <c r="J105" s="12"/>
    </row>
    <row r="106" spans="2:10">
      <c r="B106" s="35"/>
      <c r="C106" s="129" t="s">
        <v>33</v>
      </c>
      <c r="D106" s="129"/>
      <c r="E106" s="130">
        <v>2100000</v>
      </c>
      <c r="F106" s="130"/>
      <c r="G106" s="69"/>
      <c r="H106" s="69"/>
      <c r="I106" s="69"/>
      <c r="J106" s="12"/>
    </row>
    <row r="107" spans="2:10">
      <c r="B107" s="35"/>
      <c r="C107" s="129" t="s">
        <v>47</v>
      </c>
      <c r="D107" s="129"/>
      <c r="E107" s="130">
        <v>2150000</v>
      </c>
      <c r="F107" s="130"/>
      <c r="G107" s="69"/>
      <c r="H107" s="69"/>
      <c r="I107" s="69"/>
      <c r="J107" s="12"/>
    </row>
    <row r="108" spans="2:10">
      <c r="B108" s="10"/>
      <c r="C108" s="129" t="s">
        <v>59</v>
      </c>
      <c r="D108" s="129"/>
      <c r="E108" s="131">
        <f>SUM(E104:E107)</f>
        <v>8250000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8250000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40108500</v>
      </c>
      <c r="J124" s="81"/>
    </row>
    <row r="125" spans="2:10">
      <c r="B125" s="22"/>
      <c r="C125" s="85"/>
      <c r="D125" s="87" t="s">
        <v>75</v>
      </c>
      <c r="E125" s="87"/>
      <c r="F125" s="87"/>
      <c r="G125" s="87"/>
      <c r="H125" s="87"/>
      <c r="I125" s="86">
        <f>+(E52*(E90+H90))+(E53*(E91+H91))+(E54*(E92+H92))+(E55*(E93+H93))</f>
        <v>6770000</v>
      </c>
      <c r="J125" s="81"/>
    </row>
    <row r="126" spans="2:10">
      <c r="B126" s="22"/>
      <c r="C126" s="88" t="s">
        <v>76</v>
      </c>
      <c r="D126" s="88"/>
      <c r="E126" s="88"/>
      <c r="F126" s="88"/>
      <c r="G126" s="88"/>
      <c r="H126" s="88"/>
      <c r="I126" s="89">
        <f>+I124-I125</f>
        <v>33338500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6798000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3393179.0999999996</v>
      </c>
      <c r="J130" s="81"/>
    </row>
    <row r="131" spans="2:10">
      <c r="B131" s="22"/>
      <c r="C131" s="85"/>
      <c r="D131" s="87" t="s">
        <v>81</v>
      </c>
      <c r="E131" s="87"/>
      <c r="F131" s="87"/>
      <c r="G131" s="87"/>
      <c r="H131" s="87"/>
      <c r="I131" s="86">
        <f>+((E90+E91+E92+H90+H91+H92)*0.01)+((E93+H93)*0.03)</f>
        <v>53000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10244179.1</v>
      </c>
      <c r="J135" s="90"/>
    </row>
    <row r="136" spans="2:10">
      <c r="B136" s="22"/>
      <c r="C136" s="94" t="s">
        <v>86</v>
      </c>
      <c r="D136" s="94"/>
      <c r="E136" s="94"/>
      <c r="F136" s="94"/>
      <c r="G136" s="94"/>
      <c r="H136" s="94"/>
      <c r="I136" s="95">
        <f>+I126-I135</f>
        <v>23094320.899999999</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40628500</v>
      </c>
      <c r="J138" s="81"/>
    </row>
    <row r="139" spans="2:10">
      <c r="B139" s="22"/>
      <c r="C139" s="85"/>
      <c r="D139" s="87" t="s">
        <v>75</v>
      </c>
      <c r="E139" s="87"/>
      <c r="F139" s="87"/>
      <c r="G139" s="87"/>
      <c r="H139" s="87"/>
      <c r="I139" s="86">
        <f>($E$70*($E$104+$H$104))+($E$71*($E$105+$H$105))+($E$72*($E$106+$H$106))+($E$73*($E$107+$H$107))</f>
        <v>6550000</v>
      </c>
      <c r="J139" s="81"/>
    </row>
    <row r="140" spans="2:10">
      <c r="B140" s="22"/>
      <c r="C140" s="88" t="s">
        <v>88</v>
      </c>
      <c r="D140" s="88"/>
      <c r="E140" s="88"/>
      <c r="F140" s="88"/>
      <c r="G140" s="88"/>
      <c r="H140" s="88"/>
      <c r="I140" s="89">
        <f>+I138-I139</f>
        <v>34078500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8002500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3437171.0999999996</v>
      </c>
      <c r="J144" s="81"/>
    </row>
    <row r="145" spans="2:10">
      <c r="B145" s="22"/>
      <c r="C145" s="85"/>
      <c r="D145" s="87" t="s">
        <v>90</v>
      </c>
      <c r="E145" s="87"/>
      <c r="F145" s="87"/>
      <c r="G145" s="87"/>
      <c r="H145" s="87"/>
      <c r="I145" s="86">
        <f>((E104+E105+E106+H104+H105+H106)*0.01)+((E107+H107)*0.03)</f>
        <v>125500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11565171.1</v>
      </c>
      <c r="J149" s="90"/>
    </row>
    <row r="150" spans="2:10">
      <c r="B150" s="22"/>
      <c r="C150" s="94" t="s">
        <v>92</v>
      </c>
      <c r="D150" s="94"/>
      <c r="E150" s="94"/>
      <c r="F150" s="94"/>
      <c r="G150" s="94"/>
      <c r="H150" s="94"/>
      <c r="I150" s="95">
        <f>+I140-I149</f>
        <v>22513328.899999999</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3633165</v>
      </c>
      <c r="J154" s="81"/>
    </row>
    <row r="155" spans="2:10">
      <c r="B155" s="22"/>
      <c r="C155" s="85"/>
      <c r="D155" s="87" t="s">
        <v>97</v>
      </c>
      <c r="E155" s="87"/>
      <c r="F155" s="87"/>
      <c r="G155" s="87"/>
      <c r="H155" s="87"/>
      <c r="I155" s="86">
        <f>(50000*D46)+((D40+D41)*D46*I40)</f>
        <v>512000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2592800</v>
      </c>
      <c r="J159" s="81"/>
    </row>
    <row r="160" spans="2:10">
      <c r="B160" s="22"/>
      <c r="C160" s="85"/>
      <c r="D160" s="87" t="s">
        <v>102</v>
      </c>
      <c r="E160" s="87"/>
      <c r="F160" s="87"/>
      <c r="G160" s="87"/>
      <c r="H160" s="87"/>
      <c r="I160" s="86">
        <f>G83+(I83*I20)</f>
        <v>2410000</v>
      </c>
      <c r="J160" s="81"/>
    </row>
    <row r="161" spans="2:11">
      <c r="B161" s="22"/>
      <c r="C161" s="92" t="s">
        <v>103</v>
      </c>
      <c r="D161" s="93"/>
      <c r="E161" s="93"/>
      <c r="F161" s="93"/>
      <c r="G161" s="93"/>
      <c r="H161" s="93"/>
      <c r="I161" s="89">
        <f>SUM(I152:I160)</f>
        <v>15497965</v>
      </c>
      <c r="J161" s="90"/>
    </row>
    <row r="162" spans="2:11">
      <c r="B162" s="22"/>
      <c r="C162" s="94" t="s">
        <v>104</v>
      </c>
      <c r="D162" s="94"/>
      <c r="E162" s="94"/>
      <c r="F162" s="94"/>
      <c r="G162" s="94"/>
      <c r="H162" s="94"/>
      <c r="I162" s="95">
        <f>+I136+I150-I161</f>
        <v>30109684.799999997</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30109684.799999997</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154</v>
      </c>
      <c r="I177" s="102" t="s">
        <v>155</v>
      </c>
      <c r="J177" s="103"/>
      <c r="K177"/>
    </row>
    <row r="178" spans="2:11">
      <c r="B178" s="22"/>
      <c r="C178" s="85" t="s">
        <v>120</v>
      </c>
      <c r="D178" s="85"/>
      <c r="E178" s="85"/>
      <c r="F178" s="85"/>
      <c r="G178" s="85"/>
      <c r="H178" s="86">
        <f>I178+I179+H24+I128+I142+I152+I175-H25-H26-H30-(H34*H117)-(I34*H118)-I189</f>
        <v>57099684.799999997</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57099684.799999997</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84009684.799999997</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30109684.799999997</v>
      </c>
      <c r="I197" s="104">
        <v>0</v>
      </c>
      <c r="J197" s="81"/>
      <c r="K197"/>
    </row>
    <row r="198" spans="2:11">
      <c r="B198" s="22"/>
      <c r="C198" s="108" t="s">
        <v>140</v>
      </c>
      <c r="D198" s="109"/>
      <c r="E198" s="109"/>
      <c r="F198" s="109"/>
      <c r="G198" s="109"/>
      <c r="H198" s="95">
        <f>SUM(H195:H197)</f>
        <v>84009684.799999997</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158</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commissione4</cp:lastModifiedBy>
  <dcterms:created xsi:type="dcterms:W3CDTF">2014-01-15T13:10:55Z</dcterms:created>
  <dcterms:modified xsi:type="dcterms:W3CDTF">2018-01-29T09:04:46Z</dcterms:modified>
</cp:coreProperties>
</file>