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93"/>
  </bookViews>
  <sheets>
    <sheet name="MMT31" sheetId="1" r:id="rId1"/>
    <sheet name="Foglio1" sheetId="2" r:id="rId2"/>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I193" s="1"/>
  <c r="H191"/>
  <c r="H192" s="1"/>
  <c r="I190"/>
  <c r="H190"/>
  <c r="H193" s="1"/>
  <c r="H189"/>
  <c r="I186"/>
  <c r="I187" s="1"/>
  <c r="I183"/>
  <c r="H179"/>
  <c r="I174"/>
  <c r="I167"/>
  <c r="I166"/>
  <c r="I170" s="1"/>
  <c r="I164"/>
  <c r="I158"/>
  <c r="I157"/>
  <c r="I156"/>
  <c r="I155"/>
  <c r="I152"/>
  <c r="I148"/>
  <c r="I147"/>
  <c r="I146"/>
  <c r="I145"/>
  <c r="I144"/>
  <c r="I143"/>
  <c r="I139"/>
  <c r="I138"/>
  <c r="I134"/>
  <c r="I133"/>
  <c r="I132"/>
  <c r="I131"/>
  <c r="I130"/>
  <c r="I129"/>
  <c r="I125"/>
  <c r="I124"/>
  <c r="H119"/>
  <c r="I142" l="1"/>
  <c r="I149" s="1"/>
  <c r="I128"/>
  <c r="I135" s="1"/>
  <c r="I140"/>
  <c r="I126"/>
  <c r="I159"/>
  <c r="I160"/>
  <c r="I154"/>
  <c r="H185"/>
  <c r="H186" s="1"/>
  <c r="G182" l="1"/>
  <c r="I150"/>
  <c r="G181"/>
  <c r="I161"/>
  <c r="I136"/>
  <c r="H180" l="1"/>
  <c r="I162"/>
  <c r="I175" s="1"/>
  <c r="H197" s="1"/>
  <c r="H198" s="1"/>
  <c r="H178" l="1"/>
  <c r="H183" s="1"/>
  <c r="H187" s="1"/>
</calcChain>
</file>

<file path=xl/sharedStrings.xml><?xml version="1.0" encoding="utf-8"?>
<sst xmlns="http://schemas.openxmlformats.org/spreadsheetml/2006/main" count="224" uniqueCount="161">
  <si>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</si>
  <si>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</si>
  <si>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</si>
  <si>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</si>
  <si>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</si>
  <si>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</si>
  <si>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</si>
  <si>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</si>
  <si>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</si>
  <si>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</si>
  <si>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</si>
  <si>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</si>
  <si>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</si>
  <si>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</si>
  <si>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</si>
  <si>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</si>
  <si>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</si>
  <si>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</si>
  <si>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</si>
  <si>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</si>
  <si>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</si>
  <si>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</si>
  <si>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</si>
  <si>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</si>
  <si>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</si>
  <si>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</si>
  <si>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</si>
  <si>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</si>
  <si>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</si>
  <si>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</si>
  <si>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</si>
  <si>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</si>
  <si>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</si>
  <si>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</si>
  <si>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</si>
  <si>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</si>
  <si>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</si>
  <si>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</si>
  <si>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</si>
  <si>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</si>
  <si>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</si>
  <si>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</si>
  <si>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</si>
  <si>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</si>
  <si>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</si>
  <si>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</si>
  <si>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</si>
  <si>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</si>
  <si>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</si>
  <si>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</si>
  <si>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</si>
  <si>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</si>
  <si>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</si>
  <si>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</si>
  <si>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</si>
  <si>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</si>
  <si>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</si>
  <si>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</si>
  <si>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</si>
  <si>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</si>
  <si>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</si>
  <si>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</si>
  <si>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</si>
  <si>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</si>
  <si>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</si>
  <si>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</si>
  <si>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</si>
  <si>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</si>
  <si>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</si>
  <si>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</si>
  <si>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</si>
  <si>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</si>
  <si>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</si>
  <si>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</si>
  <si>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</si>
  <si>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</si>
  <si>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</si>
  <si>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</si>
  <si>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</si>
  <si>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</si>
  <si>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</si>
  <si>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</si>
  <si>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</si>
  <si>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</si>
  <si>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</si>
  <si>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</si>
  <si>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</si>
  <si>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</si>
  <si>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</si>
  <si>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</si>
  <si>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</si>
  <si>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</si>
  <si>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</si>
  <si>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</si>
  <si>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</si>
  <si>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</si>
  <si>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</si>
  <si>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</si>
  <si>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</si>
  <si>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</si>
  <si>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</si>
  <si>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</si>
  <si>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</si>
  <si>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</si>
  <si>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</si>
  <si>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</si>
  <si>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</si>
  <si>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</si>
  <si>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</si>
  <si>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</si>
  <si>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</si>
  <si>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</si>
  <si>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</si>
  <si>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</si>
  <si>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</si>
  <si>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</si>
  <si>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</si>
  <si>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</si>
  <si>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</si>
  <si>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</si>
  <si>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</si>
  <si>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</si>
  <si>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</si>
  <si>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</si>
  <si>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</si>
  <si>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</si>
  <si>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</si>
  <si>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</si>
  <si>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</si>
  <si>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</si>
  <si>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</si>
  <si>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</si>
  <si>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</si>
  <si>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</si>
  <si>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</si>
  <si>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</si>
  <si>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</si>
  <si>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</si>
  <si>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</si>
  <si>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</si>
  <si>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</si>
  <si>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</si>
  <si>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</si>
  <si>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</si>
  <si>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</si>
  <si>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</si>
  <si>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</si>
  <si>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</si>
  <si>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</si>
  <si>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</si>
  <si>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</si>
  <si>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</si>
  <si>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</si>
  <si>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</si>
  <si>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</si>
  <si>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</si>
  <si>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</si>
  <si>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</si>
  <si>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</si>
  <si>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</si>
  <si>
    <t xml:space="preserve">Roberta Gargano </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</si>
</sst>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U203"/>
  <sheetViews>
    <sheetView tabSelected="1" topLeftCell="A170" zoomScale="140" zoomScaleNormal="140" zoomScalePageLayoutView="120" workbookViewId="0">
      <selection activeCell="E109" sqref="E109"/>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t="s">
        <v>160</v>
      </c>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3400000</v>
      </c>
      <c r="I34" s="31">
        <v>8500000</v>
      </c>
      <c r="J34" s="12"/>
      <c r="K34"/>
    </row>
    <row r="35" spans="2:11">
      <c r="B35" s="35"/>
      <c r="C35" s="129" t="s">
        <v>36</v>
      </c>
      <c r="D35" s="129"/>
      <c r="E35" s="129"/>
      <c r="F35" s="129"/>
      <c r="G35" s="129"/>
      <c r="H35" s="40">
        <v>3400000</v>
      </c>
      <c r="I35" s="40">
        <v>8500000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22000</v>
      </c>
      <c r="J40" s="12"/>
      <c r="K40"/>
    </row>
    <row r="41" spans="2:11">
      <c r="B41" s="10"/>
      <c r="C41" s="18" t="s">
        <v>42</v>
      </c>
      <c r="D41" s="134">
        <v>1</v>
      </c>
      <c r="E41" s="134"/>
      <c r="F41" s="22"/>
      <c r="G41" s="119" t="s">
        <v>43</v>
      </c>
      <c r="H41" s="119"/>
      <c r="I41" s="48">
        <v>1</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4</v>
      </c>
      <c r="E46" s="22"/>
      <c r="F46" s="136" t="s">
        <v>47</v>
      </c>
      <c r="G46" s="136"/>
      <c r="H46" s="136"/>
      <c r="I46" s="31"/>
      <c r="J46" s="12"/>
      <c r="K46"/>
    </row>
    <row r="47" spans="2:11">
      <c r="B47" s="35"/>
      <c r="C47" s="18" t="s">
        <v>48</v>
      </c>
      <c r="D47" s="55">
        <v>6</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8</v>
      </c>
      <c r="E52" s="59">
        <v>0.83</v>
      </c>
      <c r="F52" s="60">
        <v>81</v>
      </c>
      <c r="G52" s="61"/>
      <c r="H52" s="62"/>
      <c r="I52" s="63"/>
      <c r="J52" s="53"/>
      <c r="K52"/>
    </row>
    <row r="53" spans="2:11">
      <c r="B53" s="35"/>
      <c r="C53" s="46" t="s">
        <v>40</v>
      </c>
      <c r="D53" s="59">
        <v>9</v>
      </c>
      <c r="E53" s="59">
        <v>0.9</v>
      </c>
      <c r="F53" s="60">
        <v>85</v>
      </c>
      <c r="G53" s="61"/>
      <c r="H53" s="62"/>
      <c r="I53" s="63"/>
      <c r="J53" s="53"/>
      <c r="K53"/>
    </row>
    <row r="54" spans="2:11">
      <c r="B54" s="35"/>
      <c r="C54" s="46" t="s">
        <v>42</v>
      </c>
      <c r="D54" s="59">
        <v>10</v>
      </c>
      <c r="E54" s="59">
        <v>1</v>
      </c>
      <c r="F54" s="60">
        <v>90</v>
      </c>
      <c r="G54" s="61"/>
      <c r="H54" s="62"/>
      <c r="I54" s="63"/>
      <c r="J54" s="53"/>
      <c r="K54"/>
    </row>
    <row r="55" spans="2:11">
      <c r="B55" s="35"/>
      <c r="C55" s="18" t="s">
        <v>58</v>
      </c>
      <c r="D55" s="59">
        <v>8.5</v>
      </c>
      <c r="E55" s="59">
        <v>0.75</v>
      </c>
      <c r="F55" s="60">
        <v>87</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v>2</v>
      </c>
      <c r="F60" s="130"/>
      <c r="G60" s="40">
        <v>9600</v>
      </c>
      <c r="H60" s="64">
        <v>3</v>
      </c>
      <c r="I60" s="40">
        <v>22500</v>
      </c>
      <c r="J60" s="53"/>
      <c r="K60"/>
    </row>
    <row r="61" spans="2:11">
      <c r="B61" s="35"/>
      <c r="C61" s="129" t="s">
        <v>67</v>
      </c>
      <c r="D61" s="129"/>
      <c r="E61" s="130">
        <v>28</v>
      </c>
      <c r="F61" s="130"/>
      <c r="G61" s="40">
        <v>336000</v>
      </c>
      <c r="H61" s="64">
        <v>25</v>
      </c>
      <c r="I61" s="40">
        <v>475000</v>
      </c>
      <c r="J61" s="53"/>
      <c r="K61"/>
    </row>
    <row r="62" spans="2:11">
      <c r="B62" s="35"/>
      <c r="C62" s="129" t="s">
        <v>68</v>
      </c>
      <c r="D62" s="129"/>
      <c r="E62" s="130">
        <v>20</v>
      </c>
      <c r="F62" s="130"/>
      <c r="G62" s="40">
        <v>192000</v>
      </c>
      <c r="H62" s="64">
        <v>19</v>
      </c>
      <c r="I62" s="40">
        <v>304000</v>
      </c>
      <c r="J62" s="53"/>
      <c r="K62"/>
    </row>
    <row r="63" spans="2:11">
      <c r="B63" s="35"/>
      <c r="C63" s="129" t="s">
        <v>69</v>
      </c>
      <c r="D63" s="129"/>
      <c r="E63" s="130">
        <v>20</v>
      </c>
      <c r="F63" s="130"/>
      <c r="G63" s="40">
        <v>120000</v>
      </c>
      <c r="H63" s="64">
        <v>19</v>
      </c>
      <c r="I63" s="40">
        <v>209000</v>
      </c>
      <c r="J63" s="53"/>
      <c r="K63"/>
    </row>
    <row r="64" spans="2:11">
      <c r="B64" s="35"/>
      <c r="C64" s="129" t="s">
        <v>70</v>
      </c>
      <c r="D64" s="129"/>
      <c r="E64" s="130">
        <v>2</v>
      </c>
      <c r="F64" s="130"/>
      <c r="G64" s="40">
        <v>9600</v>
      </c>
      <c r="H64" s="64">
        <v>3</v>
      </c>
      <c r="I64" s="40">
        <v>30000</v>
      </c>
      <c r="J64" s="53"/>
      <c r="K64"/>
    </row>
    <row r="65" spans="2:11">
      <c r="B65" s="35"/>
      <c r="C65" s="122" t="s">
        <v>71</v>
      </c>
      <c r="D65" s="122"/>
      <c r="E65" s="131">
        <v>71</v>
      </c>
      <c r="F65" s="131"/>
      <c r="G65" s="40">
        <v>667200</v>
      </c>
      <c r="H65" s="40">
        <v>69</v>
      </c>
      <c r="I65" s="40">
        <v>1040500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3.55</v>
      </c>
      <c r="E70" s="59">
        <v>0.3</v>
      </c>
      <c r="F70" s="65">
        <v>90</v>
      </c>
      <c r="G70" s="66"/>
      <c r="H70" s="62"/>
      <c r="I70" s="63"/>
      <c r="J70" s="12"/>
      <c r="K70"/>
    </row>
    <row r="71" spans="2:11">
      <c r="B71" s="35"/>
      <c r="C71" s="46" t="s">
        <v>40</v>
      </c>
      <c r="D71" s="59">
        <v>3.9</v>
      </c>
      <c r="E71" s="59">
        <v>0.3</v>
      </c>
      <c r="F71" s="65">
        <v>90</v>
      </c>
      <c r="G71" s="66"/>
      <c r="H71" s="62"/>
      <c r="I71" s="63"/>
      <c r="J71" s="12"/>
      <c r="K71"/>
    </row>
    <row r="72" spans="2:11">
      <c r="B72" s="35"/>
      <c r="C72" s="46" t="s">
        <v>42</v>
      </c>
      <c r="D72" s="59">
        <v>4</v>
      </c>
      <c r="E72" s="59">
        <v>0.45</v>
      </c>
      <c r="F72" s="65">
        <v>90</v>
      </c>
      <c r="G72" s="66"/>
      <c r="H72" s="62"/>
      <c r="I72" s="63"/>
      <c r="J72" s="12"/>
      <c r="K72"/>
    </row>
    <row r="73" spans="2:11">
      <c r="B73" s="35"/>
      <c r="C73" s="18" t="s">
        <v>58</v>
      </c>
      <c r="D73" s="59">
        <v>3.46</v>
      </c>
      <c r="E73" s="59">
        <v>0.42</v>
      </c>
      <c r="F73" s="65">
        <v>90</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v>25</v>
      </c>
      <c r="F78" s="130"/>
      <c r="G78" s="40">
        <v>120000</v>
      </c>
      <c r="H78" s="64">
        <v>25</v>
      </c>
      <c r="I78" s="40">
        <v>187000</v>
      </c>
      <c r="J78" s="53"/>
      <c r="K78"/>
    </row>
    <row r="79" spans="2:11">
      <c r="B79" s="35"/>
      <c r="C79" s="129" t="s">
        <v>67</v>
      </c>
      <c r="D79" s="129"/>
      <c r="E79" s="130">
        <v>25</v>
      </c>
      <c r="F79" s="130"/>
      <c r="G79" s="40">
        <v>300000</v>
      </c>
      <c r="H79" s="64">
        <v>25</v>
      </c>
      <c r="I79" s="40">
        <v>475000</v>
      </c>
      <c r="J79" s="53"/>
      <c r="K79"/>
    </row>
    <row r="80" spans="2:11">
      <c r="B80" s="35"/>
      <c r="C80" s="129" t="s">
        <v>68</v>
      </c>
      <c r="D80" s="129"/>
      <c r="E80" s="130">
        <v>27</v>
      </c>
      <c r="F80" s="130"/>
      <c r="G80" s="40">
        <v>259000</v>
      </c>
      <c r="H80" s="64">
        <v>25</v>
      </c>
      <c r="I80" s="40">
        <v>400000</v>
      </c>
      <c r="J80" s="53"/>
      <c r="K80"/>
    </row>
    <row r="81" spans="2:11">
      <c r="B81" s="35"/>
      <c r="C81" s="129" t="s">
        <v>69</v>
      </c>
      <c r="D81" s="129"/>
      <c r="E81" s="130">
        <v>25</v>
      </c>
      <c r="F81" s="130"/>
      <c r="G81" s="40">
        <v>150000</v>
      </c>
      <c r="H81" s="64">
        <v>25</v>
      </c>
      <c r="I81" s="40">
        <v>275000</v>
      </c>
      <c r="J81" s="53"/>
      <c r="K81"/>
    </row>
    <row r="82" spans="2:11">
      <c r="B82" s="35"/>
      <c r="C82" s="129" t="s">
        <v>70</v>
      </c>
      <c r="D82" s="129"/>
      <c r="E82" s="130">
        <v>25</v>
      </c>
      <c r="F82" s="130"/>
      <c r="G82" s="40">
        <v>120000</v>
      </c>
      <c r="H82" s="64">
        <v>25</v>
      </c>
      <c r="I82" s="40">
        <v>250000</v>
      </c>
      <c r="J82" s="53"/>
      <c r="K82"/>
    </row>
    <row r="83" spans="2:11">
      <c r="B83" s="35"/>
      <c r="C83" s="122" t="s">
        <v>71</v>
      </c>
      <c r="D83" s="122"/>
      <c r="E83" s="131">
        <v>127</v>
      </c>
      <c r="F83" s="131"/>
      <c r="G83" s="40">
        <v>949200</v>
      </c>
      <c r="H83" s="40">
        <v>125</v>
      </c>
      <c r="I83" s="40">
        <v>1587500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2000000</v>
      </c>
      <c r="F90" s="123"/>
      <c r="G90" s="31"/>
      <c r="H90" s="31"/>
      <c r="I90" s="31"/>
      <c r="J90" s="12"/>
      <c r="K90"/>
    </row>
    <row r="91" spans="2:11">
      <c r="B91" s="35"/>
      <c r="C91" s="122" t="s">
        <v>40</v>
      </c>
      <c r="D91" s="122"/>
      <c r="E91" s="123">
        <v>200000</v>
      </c>
      <c r="F91" s="123"/>
      <c r="G91" s="31"/>
      <c r="H91" s="31"/>
      <c r="I91" s="31"/>
      <c r="J91" s="12"/>
      <c r="K91"/>
    </row>
    <row r="92" spans="2:11">
      <c r="B92" s="35"/>
      <c r="C92" s="122" t="s">
        <v>42</v>
      </c>
      <c r="D92" s="122"/>
      <c r="E92" s="123">
        <v>200000</v>
      </c>
      <c r="F92" s="123"/>
      <c r="G92" s="31"/>
      <c r="H92" s="31"/>
      <c r="I92" s="31"/>
      <c r="J92" s="12"/>
      <c r="K92"/>
    </row>
    <row r="93" spans="2:11">
      <c r="B93" s="35"/>
      <c r="C93" s="122" t="s">
        <v>58</v>
      </c>
      <c r="D93" s="122"/>
      <c r="E93" s="123">
        <v>1000000</v>
      </c>
      <c r="F93" s="123"/>
      <c r="G93" s="31"/>
      <c r="H93" s="31"/>
      <c r="I93" s="31"/>
      <c r="J93" s="12"/>
      <c r="K93"/>
    </row>
    <row r="94" spans="2:11">
      <c r="B94" s="10"/>
      <c r="C94" s="122" t="s">
        <v>71</v>
      </c>
      <c r="D94" s="122"/>
      <c r="E94" s="124">
        <v>3400000</v>
      </c>
      <c r="F94" s="124"/>
      <c r="G94" s="69"/>
      <c r="H94" s="69"/>
      <c r="I94" s="69"/>
      <c r="J94" s="12"/>
      <c r="K94"/>
    </row>
    <row r="95" spans="2:11">
      <c r="B95" s="10"/>
      <c r="C95" s="67"/>
      <c r="D95" s="67"/>
      <c r="E95" s="67"/>
      <c r="F95" s="67"/>
      <c r="G95" s="67"/>
      <c r="H95" s="67"/>
      <c r="I95" s="67"/>
      <c r="J95" s="12"/>
      <c r="K95"/>
    </row>
    <row r="96" spans="2:11">
      <c r="B96" s="10"/>
      <c r="C96" s="119" t="s">
        <v>77</v>
      </c>
      <c r="D96" s="119"/>
      <c r="E96" s="119"/>
      <c r="F96" s="119"/>
      <c r="G96" s="119"/>
      <c r="H96" s="69"/>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2000000</v>
      </c>
      <c r="F104" s="123"/>
      <c r="G104" s="31"/>
      <c r="H104" s="31"/>
      <c r="I104" s="31"/>
      <c r="J104" s="12"/>
      <c r="K104"/>
    </row>
    <row r="105" spans="2:11">
      <c r="B105" s="35"/>
      <c r="C105" s="122" t="s">
        <v>40</v>
      </c>
      <c r="D105" s="122"/>
      <c r="E105" s="123">
        <v>1500000</v>
      </c>
      <c r="F105" s="123"/>
      <c r="G105" s="31"/>
      <c r="H105" s="31"/>
      <c r="I105" s="31"/>
      <c r="J105" s="12"/>
      <c r="K105"/>
    </row>
    <row r="106" spans="2:11">
      <c r="B106" s="35"/>
      <c r="C106" s="122" t="s">
        <v>42</v>
      </c>
      <c r="D106" s="122"/>
      <c r="E106" s="123">
        <v>1500000</v>
      </c>
      <c r="F106" s="123"/>
      <c r="G106" s="31"/>
      <c r="H106" s="31"/>
      <c r="I106" s="31"/>
      <c r="J106" s="12"/>
      <c r="K106"/>
    </row>
    <row r="107" spans="2:11">
      <c r="B107" s="35"/>
      <c r="C107" s="122" t="s">
        <v>58</v>
      </c>
      <c r="D107" s="122"/>
      <c r="E107" s="123">
        <v>3500000</v>
      </c>
      <c r="F107" s="123"/>
      <c r="G107" s="31"/>
      <c r="H107" s="31"/>
      <c r="I107" s="31"/>
      <c r="J107" s="12"/>
      <c r="K107"/>
    </row>
    <row r="108" spans="2:11">
      <c r="B108" s="10"/>
      <c r="C108" s="122" t="s">
        <v>71</v>
      </c>
      <c r="D108" s="122"/>
      <c r="E108" s="124">
        <v>8500000</v>
      </c>
      <c r="F108" s="124"/>
      <c r="G108" s="69"/>
      <c r="H108" s="69"/>
      <c r="I108" s="69"/>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28300000</v>
      </c>
      <c r="J124" s="76"/>
      <c r="K124"/>
    </row>
    <row r="125" spans="2:11">
      <c r="B125" s="22"/>
      <c r="C125" s="80"/>
      <c r="D125" s="82" t="s">
        <v>89</v>
      </c>
      <c r="E125" s="82"/>
      <c r="F125" s="82"/>
      <c r="G125" s="82"/>
      <c r="H125" s="82"/>
      <c r="I125" s="81">
        <f>+(E52*(E90+H90))+(E53*(E91+H91))+(E54*(E92+H92))+(E55*(E93+H93))</f>
        <v>2790000</v>
      </c>
      <c r="J125" s="76"/>
      <c r="K125"/>
    </row>
    <row r="126" spans="2:11">
      <c r="B126" s="22"/>
      <c r="C126" s="83" t="s">
        <v>90</v>
      </c>
      <c r="D126" s="83"/>
      <c r="E126" s="83"/>
      <c r="F126" s="83"/>
      <c r="G126" s="83"/>
      <c r="H126" s="83"/>
      <c r="I126" s="84">
        <f>+I124-I125</f>
        <v>25510000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2394180</v>
      </c>
      <c r="J130" s="76"/>
      <c r="K130"/>
    </row>
    <row r="131" spans="2:11">
      <c r="B131" s="22"/>
      <c r="C131" s="80"/>
      <c r="D131" s="82" t="s">
        <v>95</v>
      </c>
      <c r="E131" s="82"/>
      <c r="F131" s="82"/>
      <c r="G131" s="82"/>
      <c r="H131" s="82"/>
      <c r="I131" s="81">
        <f>+((E90+E91+E92+H90+H91+H92)*0.01)+((E93+H93)*0.03)</f>
        <v>54000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2448180</v>
      </c>
      <c r="J135" s="85"/>
      <c r="K135"/>
    </row>
    <row r="136" spans="2:11">
      <c r="B136" s="22"/>
      <c r="C136" s="89" t="s">
        <v>100</v>
      </c>
      <c r="D136" s="89"/>
      <c r="E136" s="89"/>
      <c r="F136" s="89"/>
      <c r="G136" s="89"/>
      <c r="H136" s="89"/>
      <c r="I136" s="90">
        <f>+I126-I135</f>
        <v>23061820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31060000</v>
      </c>
      <c r="J138" s="76"/>
      <c r="K138"/>
    </row>
    <row r="139" spans="2:11">
      <c r="B139" s="22"/>
      <c r="C139" s="80"/>
      <c r="D139" s="82" t="s">
        <v>89</v>
      </c>
      <c r="E139" s="82"/>
      <c r="F139" s="82"/>
      <c r="G139" s="82"/>
      <c r="H139" s="82"/>
      <c r="I139" s="81">
        <f>($E$70*($E$104+$H$104))+($E$71*($E$105+$H$105))+($E$72*($E$106+$H$106))+($E$73*($E$107+$H$107))</f>
        <v>3195000</v>
      </c>
      <c r="J139" s="76"/>
      <c r="K139"/>
    </row>
    <row r="140" spans="2:11">
      <c r="B140" s="22"/>
      <c r="C140" s="83" t="s">
        <v>102</v>
      </c>
      <c r="D140" s="83"/>
      <c r="E140" s="83"/>
      <c r="F140" s="83"/>
      <c r="G140" s="83"/>
      <c r="H140" s="83"/>
      <c r="I140" s="84">
        <f>+I138-I139</f>
        <v>27865000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2627676</v>
      </c>
      <c r="J144" s="76"/>
      <c r="K144"/>
    </row>
    <row r="145" spans="2:11">
      <c r="B145" s="22"/>
      <c r="C145" s="80"/>
      <c r="D145" s="82" t="s">
        <v>104</v>
      </c>
      <c r="E145" s="82"/>
      <c r="F145" s="82"/>
      <c r="G145" s="82"/>
      <c r="H145" s="82"/>
      <c r="I145" s="81">
        <f>((E104+E105+E106+H104+H105+H106)*0.01)+((E107+H107)*0.03)</f>
        <v>155000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2782676</v>
      </c>
      <c r="J149" s="85"/>
      <c r="K149"/>
    </row>
    <row r="150" spans="2:11">
      <c r="B150" s="22"/>
      <c r="C150" s="89" t="s">
        <v>106</v>
      </c>
      <c r="D150" s="89"/>
      <c r="E150" s="89"/>
      <c r="F150" s="89"/>
      <c r="G150" s="89"/>
      <c r="H150" s="89"/>
      <c r="I150" s="90">
        <f>+I140-I149</f>
        <v>25082324</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2671200</v>
      </c>
      <c r="J154" s="76"/>
      <c r="K154"/>
    </row>
    <row r="155" spans="2:11">
      <c r="B155" s="22"/>
      <c r="C155" s="80"/>
      <c r="D155" s="82" t="s">
        <v>111</v>
      </c>
      <c r="E155" s="82"/>
      <c r="F155" s="82"/>
      <c r="G155" s="82"/>
      <c r="H155" s="82"/>
      <c r="I155" s="81">
        <f>(50000*D46)+((D40+D41)*D46*I40)</f>
        <v>464000</v>
      </c>
      <c r="J155" s="76"/>
      <c r="K155"/>
    </row>
    <row r="156" spans="2:11">
      <c r="B156" s="22"/>
      <c r="C156" s="80"/>
      <c r="D156" s="82" t="s">
        <v>112</v>
      </c>
      <c r="E156" s="82"/>
      <c r="F156" s="82"/>
      <c r="G156" s="82"/>
      <c r="H156" s="82"/>
      <c r="I156" s="81">
        <f>(60000*D47)*I20</f>
        <v>360000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1707700</v>
      </c>
      <c r="J159" s="76"/>
      <c r="K159"/>
    </row>
    <row r="160" spans="2:11">
      <c r="B160" s="22"/>
      <c r="C160" s="80"/>
      <c r="D160" s="82" t="s">
        <v>116</v>
      </c>
      <c r="E160" s="82"/>
      <c r="F160" s="82"/>
      <c r="G160" s="82"/>
      <c r="H160" s="82"/>
      <c r="I160" s="81">
        <f>G83+(I83*I20)</f>
        <v>2536700</v>
      </c>
      <c r="J160" s="76"/>
      <c r="K160"/>
    </row>
    <row r="161" spans="2:11">
      <c r="B161" s="22"/>
      <c r="C161" s="87" t="s">
        <v>117</v>
      </c>
      <c r="D161" s="88"/>
      <c r="E161" s="88"/>
      <c r="F161" s="88"/>
      <c r="G161" s="88"/>
      <c r="H161" s="88"/>
      <c r="I161" s="84">
        <f>SUM(I152:I160)</f>
        <v>13729600</v>
      </c>
      <c r="J161" s="85"/>
      <c r="K161"/>
    </row>
    <row r="162" spans="2:11">
      <c r="B162" s="22"/>
      <c r="C162" s="89" t="s">
        <v>118</v>
      </c>
      <c r="D162" s="89"/>
      <c r="E162" s="89"/>
      <c r="F162" s="89"/>
      <c r="G162" s="89"/>
      <c r="H162" s="89"/>
      <c r="I162" s="90">
        <f>+I136+I150-I161</f>
        <v>34414544</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34414544</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46155544</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46155544</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73065544</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34414544</v>
      </c>
      <c r="I197" s="99">
        <v>0</v>
      </c>
      <c r="J197" s="76"/>
      <c r="K197"/>
    </row>
    <row r="198" spans="2:11">
      <c r="B198" s="22"/>
      <c r="C198" s="103" t="s">
        <v>156</v>
      </c>
      <c r="D198" s="104"/>
      <c r="E198" s="104"/>
      <c r="F198" s="104"/>
      <c r="G198" s="104"/>
      <c r="H198" s="90">
        <f>SUM(H195:H197)</f>
        <v>88314544</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9" orientation="portrait" useFirstPageNumber="1" verticalDpi="0" r:id="rId1"/>
  <headerFooter>
    <oddFooter>&amp;C&amp;P</oddFooter>
  </headerFooter>
  <rowBreaks count="4" manualBreakCount="4">
    <brk id="48" max="16383" man="1"/>
    <brk id="85" max="16383" man="1"/>
    <brk id="114" max="16383" man="1"/>
    <brk id="175"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MMT31</vt:lpstr>
      <vt:lpstr>Foglio1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Pc50</cp:lastModifiedBy>
  <cp:revision>1</cp:revision>
  <dcterms:created xsi:type="dcterms:W3CDTF">2014-01-15T13:10:55Z</dcterms:created>
  <dcterms:modified xsi:type="dcterms:W3CDTF">2018-01-10T08:41:19Z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