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<sst xmlns="http://schemas.openxmlformats.org/spreadsheetml/2006/main" count="223" uniqueCount="160">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</sst>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9" zoomScale="140" zoomScaleNormal="140" zoomScaleSheetLayoutView="120" workbookViewId="0">
      <selection activeCell="E108" sqref="E108:F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55</v>
      </c>
      <c r="F61" s="138"/>
      <c r="G61" s="40">
        <f>+E61*12000</f>
        <v>660000</v>
      </c>
      <c r="H61" s="63">
        <v>55</v>
      </c>
      <c r="I61" s="40">
        <f>+H61*19000</f>
        <v>1045000</v>
      </c>
      <c r="J61" s="52"/>
      <c r="K61"/>
    </row>
    <row r="62" spans="2:11">
      <c r="B62" s="35"/>
      <c r="C62" s="137" t="s">
        <v>56</v>
      </c>
      <c r="D62" s="137"/>
      <c r="E62" s="138"/>
      <c r="F62" s="138"/>
      <c r="G62" s="40">
        <f>+E62*9600</f>
        <v>0</v>
      </c>
      <c r="H62" s="63"/>
      <c r="I62" s="40">
        <f>+H62*16000</f>
        <v>0</v>
      </c>
      <c r="J62" s="52"/>
      <c r="K62"/>
    </row>
    <row r="63" spans="2:11">
      <c r="B63" s="35"/>
      <c r="C63" s="137" t="s">
        <v>57</v>
      </c>
      <c r="D63" s="137"/>
      <c r="E63" s="138"/>
      <c r="F63" s="138"/>
      <c r="G63" s="40">
        <f>+E63*6000</f>
        <v>0</v>
      </c>
      <c r="H63" s="63"/>
      <c r="I63" s="40">
        <f>+H63*11000</f>
        <v>0</v>
      </c>
      <c r="J63" s="52"/>
      <c r="K63"/>
    </row>
    <row r="64" spans="2:11">
      <c r="B64" s="35"/>
      <c r="C64" s="137" t="s">
        <v>58</v>
      </c>
      <c r="D64" s="137"/>
      <c r="E64" s="138">
        <v>47</v>
      </c>
      <c r="F64" s="138"/>
      <c r="G64" s="40">
        <f>+E64*4800</f>
        <v>225600</v>
      </c>
      <c r="H64" s="63">
        <v>47</v>
      </c>
      <c r="I64" s="40">
        <f>+H64*10000</f>
        <v>470000</v>
      </c>
      <c r="J64" s="52"/>
      <c r="K64"/>
    </row>
    <row r="65" spans="2:11">
      <c r="B65" s="35"/>
      <c r="C65" s="139" t="s">
        <v>59</v>
      </c>
      <c r="D65" s="139"/>
      <c r="E65" s="140">
        <f>SUM(E60:E64)</f>
        <v>102</v>
      </c>
      <c r="F65" s="140"/>
      <c r="G65" s="40">
        <f>SUM(G60:G64)</f>
        <v>885600</v>
      </c>
      <c r="H65" s="40">
        <f>SUM(H60:H64)</f>
        <v>102</v>
      </c>
      <c r="I65" s="40">
        <f>SUM(I60:I64)</f>
        <v>1515000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4</v>
      </c>
      <c r="E71" s="58"/>
      <c r="F71" s="64"/>
      <c r="G71" s="65"/>
      <c r="H71" s="61"/>
      <c r="I71" s="62"/>
      <c r="J71" s="12"/>
    </row>
    <row r="72" spans="2:11">
      <c r="B72" s="35"/>
      <c r="C72" s="46" t="s">
        <v>33</v>
      </c>
      <c r="D72" s="58">
        <v>5</v>
      </c>
      <c r="E72" s="58"/>
      <c r="F72" s="64"/>
      <c r="G72" s="65"/>
      <c r="H72" s="61"/>
      <c r="I72" s="62"/>
      <c r="J72" s="12"/>
    </row>
    <row r="73" spans="2:11">
      <c r="B73" s="35"/>
      <c r="C73" s="18" t="s">
        <v>47</v>
      </c>
      <c r="D73" s="58">
        <v>4.5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47</v>
      </c>
      <c r="F79" s="138"/>
      <c r="G79" s="40">
        <f>+E79*12000</f>
        <v>564000</v>
      </c>
      <c r="H79" s="63">
        <v>47</v>
      </c>
      <c r="I79" s="40">
        <f>+H79*19000</f>
        <v>893000</v>
      </c>
      <c r="J79" s="52"/>
    </row>
    <row r="80" spans="2:11">
      <c r="B80" s="35"/>
      <c r="C80" s="137" t="s">
        <v>56</v>
      </c>
      <c r="D80" s="137"/>
      <c r="E80" s="138"/>
      <c r="F80" s="138"/>
      <c r="G80" s="40">
        <f>+E80*9600</f>
        <v>0</v>
      </c>
      <c r="H80" s="63"/>
      <c r="I80" s="40">
        <f>+H80*16000</f>
        <v>0</v>
      </c>
      <c r="J80" s="52"/>
    </row>
    <row r="81" spans="2:10">
      <c r="B81" s="35"/>
      <c r="C81" s="137" t="s">
        <v>57</v>
      </c>
      <c r="D81" s="137"/>
      <c r="E81" s="138"/>
      <c r="F81" s="138"/>
      <c r="G81" s="40">
        <f>+E81*6000</f>
        <v>0</v>
      </c>
      <c r="H81" s="63"/>
      <c r="I81" s="40">
        <f>+H81*11000</f>
        <v>0</v>
      </c>
      <c r="J81" s="52"/>
    </row>
    <row r="82" spans="2:10">
      <c r="B82" s="35"/>
      <c r="C82" s="137" t="s">
        <v>58</v>
      </c>
      <c r="D82" s="137"/>
      <c r="E82" s="138">
        <v>59</v>
      </c>
      <c r="F82" s="138"/>
      <c r="G82" s="40">
        <f>+E82*4800</f>
        <v>283200</v>
      </c>
      <c r="H82" s="63">
        <v>59</v>
      </c>
      <c r="I82" s="40">
        <f>+H82*10000</f>
        <v>590000</v>
      </c>
      <c r="J82" s="52"/>
    </row>
    <row r="83" spans="2:10">
      <c r="B83" s="35"/>
      <c r="C83" s="139" t="s">
        <v>59</v>
      </c>
      <c r="D83" s="139"/>
      <c r="E83" s="140">
        <f>SUM(E78:E82)</f>
        <v>106</v>
      </c>
      <c r="F83" s="140"/>
      <c r="G83" s="40">
        <f>SUM(G78:G82)</f>
        <v>847200</v>
      </c>
      <c r="H83" s="40">
        <f>SUM(H78:H82)</f>
        <v>106</v>
      </c>
      <c r="I83" s="40">
        <f>SUM(I78:I82)</f>
        <v>1483000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500000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50000</v>
      </c>
      <c r="F93" s="130"/>
      <c r="G93" s="69"/>
      <c r="H93" s="69"/>
      <c r="I93" s="69"/>
      <c r="J93" s="12"/>
    </row>
    <row r="94" spans="2:10">
      <c r="B94" s="10"/>
      <c r="C94" s="129" t="s">
        <v>59</v>
      </c>
      <c r="D94" s="129"/>
      <c r="E94" s="131">
        <f>SUM(E90:E93)</f>
        <v>1550000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1550000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1450000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350000</v>
      </c>
      <c r="F104" s="130"/>
      <c r="G104" s="69"/>
      <c r="H104" s="69"/>
      <c r="I104" s="69"/>
      <c r="J104" s="12"/>
    </row>
    <row r="105" spans="2:10">
      <c r="B105" s="35"/>
      <c r="C105" s="129" t="s">
        <v>31</v>
      </c>
      <c r="D105" s="129"/>
      <c r="E105" s="130">
        <v>290000</v>
      </c>
      <c r="F105" s="130"/>
      <c r="G105" s="69"/>
      <c r="H105" s="69"/>
      <c r="I105" s="69"/>
      <c r="J105" s="12"/>
    </row>
    <row r="106" spans="2:10">
      <c r="B106" s="35"/>
      <c r="C106" s="129" t="s">
        <v>33</v>
      </c>
      <c r="D106" s="129"/>
      <c r="E106" s="130">
        <v>10000</v>
      </c>
      <c r="F106" s="130"/>
      <c r="G106" s="69"/>
      <c r="H106" s="69"/>
      <c r="I106" s="69"/>
      <c r="J106" s="12"/>
    </row>
    <row r="107" spans="2:10">
      <c r="B107" s="35"/>
      <c r="C107" s="129" t="s">
        <v>47</v>
      </c>
      <c r="D107" s="129"/>
      <c r="E107" s="130">
        <v>100000</v>
      </c>
      <c r="F107" s="130"/>
      <c r="G107" s="69"/>
      <c r="H107" s="69"/>
      <c r="I107" s="69"/>
      <c r="J107" s="12"/>
    </row>
    <row r="108" spans="2:10">
      <c r="B108" s="10"/>
      <c r="C108" s="129" t="s">
        <v>59</v>
      </c>
      <c r="D108" s="129"/>
      <c r="E108" s="131">
        <f>SUM(E104:E107)</f>
        <v>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6750000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12900000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12900000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3193000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1091340</v>
      </c>
      <c r="J130" s="81"/>
    </row>
    <row r="131" spans="2:10">
      <c r="B131" s="22"/>
      <c r="C131" s="85"/>
      <c r="D131" s="87" t="s">
        <v>81</v>
      </c>
      <c r="E131" s="87"/>
      <c r="F131" s="87"/>
      <c r="G131" s="87"/>
      <c r="H131" s="87"/>
      <c r="I131" s="86">
        <f>+((E90+E91+E92+H90+H91+H92)*0.01)+((E93+H93)*0.03)</f>
        <v>16500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4300840</v>
      </c>
      <c r="J135" s="90"/>
    </row>
    <row r="136" spans="2:10">
      <c r="B136" s="22"/>
      <c r="C136" s="94" t="s">
        <v>86</v>
      </c>
      <c r="D136" s="94"/>
      <c r="E136" s="94"/>
      <c r="F136" s="94"/>
      <c r="G136" s="94"/>
      <c r="H136" s="94"/>
      <c r="I136" s="95">
        <f>+I126-I135</f>
        <v>8599160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2885000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2885000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244070.99999999997</v>
      </c>
      <c r="J144" s="81"/>
    </row>
    <row r="145" spans="2:10">
      <c r="B145" s="22"/>
      <c r="C145" s="85"/>
      <c r="D145" s="87" t="s">
        <v>90</v>
      </c>
      <c r="E145" s="87"/>
      <c r="F145" s="87"/>
      <c r="G145" s="87"/>
      <c r="H145" s="87"/>
      <c r="I145" s="86">
        <f>((E104+E105+E106+H104+H105+H106)*0.01)+((E107+H107)*0.03)</f>
        <v>9500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981071</v>
      </c>
      <c r="J149" s="90"/>
    </row>
    <row r="150" spans="2:10">
      <c r="B150" s="22"/>
      <c r="C150" s="94" t="s">
        <v>92</v>
      </c>
      <c r="D150" s="94"/>
      <c r="E150" s="94"/>
      <c r="F150" s="94"/>
      <c r="G150" s="94"/>
      <c r="H150" s="94"/>
      <c r="I150" s="95">
        <f>+I140-I149</f>
        <v>1903929</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710325</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2400600</v>
      </c>
      <c r="J159" s="81"/>
    </row>
    <row r="160" spans="2:10">
      <c r="B160" s="22"/>
      <c r="C160" s="85"/>
      <c r="D160" s="87" t="s">
        <v>102</v>
      </c>
      <c r="E160" s="87"/>
      <c r="F160" s="87"/>
      <c r="G160" s="87"/>
      <c r="H160" s="87"/>
      <c r="I160" s="86">
        <f>G83+(I83*I20)</f>
        <v>2330200</v>
      </c>
      <c r="J160" s="81"/>
    </row>
    <row r="161" spans="2:11">
      <c r="B161" s="22"/>
      <c r="C161" s="92" t="s">
        <v>103</v>
      </c>
      <c r="D161" s="93"/>
      <c r="E161" s="93"/>
      <c r="F161" s="93"/>
      <c r="G161" s="93"/>
      <c r="H161" s="93"/>
      <c r="I161" s="89">
        <f>SUM(I152:I160)</f>
        <v>12301125</v>
      </c>
      <c r="J161" s="90"/>
    </row>
    <row r="162" spans="2:11">
      <c r="B162" s="22"/>
      <c r="C162" s="94" t="s">
        <v>104</v>
      </c>
      <c r="D162" s="94"/>
      <c r="E162" s="94"/>
      <c r="F162" s="94"/>
      <c r="G162" s="94"/>
      <c r="H162" s="94"/>
      <c r="I162" s="95">
        <f>+I136+I150-I161</f>
        <v>-1798036</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-1798036</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29112464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9534500</v>
      </c>
      <c r="I180" s="104">
        <v>0</v>
      </c>
      <c r="J180" s="81"/>
      <c r="K180"/>
    </row>
    <row r="181" spans="2:11">
      <c r="B181" s="22"/>
      <c r="C181" s="85"/>
      <c r="D181" s="87" t="s">
        <v>123</v>
      </c>
      <c r="E181" s="85"/>
      <c r="F181" s="85"/>
      <c r="G181" s="105">
        <f>+(H98*H117)</f>
        <v>2987000</v>
      </c>
      <c r="H181" s="86"/>
      <c r="I181" s="86"/>
      <c r="J181" s="81"/>
      <c r="K181"/>
    </row>
    <row r="182" spans="2:11">
      <c r="B182" s="22"/>
      <c r="C182" s="85"/>
      <c r="D182" s="87" t="s">
        <v>124</v>
      </c>
      <c r="E182" s="85"/>
      <c r="F182" s="85"/>
      <c r="G182" s="105">
        <f>(H112*H118)</f>
        <v>6547500</v>
      </c>
      <c r="H182" s="86"/>
      <c r="I182" s="86"/>
      <c r="J182" s="81"/>
      <c r="K182"/>
    </row>
    <row r="183" spans="2:11">
      <c r="B183" s="22"/>
      <c r="C183" s="106" t="s">
        <v>125</v>
      </c>
      <c r="D183" s="107"/>
      <c r="E183" s="107"/>
      <c r="F183" s="107"/>
      <c r="G183" s="107"/>
      <c r="H183" s="95">
        <f>SUM(H178:H180)</f>
        <v>38646964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65556964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-1798036</v>
      </c>
      <c r="I197" s="104">
        <v>0</v>
      </c>
      <c r="J197" s="81"/>
      <c r="K197"/>
    </row>
    <row r="198" spans="2:11">
      <c r="B198" s="22"/>
      <c r="C198" s="108" t="s">
        <v>140</v>
      </c>
      <c r="D198" s="109"/>
      <c r="E198" s="109"/>
      <c r="F198" s="109"/>
      <c r="G198" s="109"/>
      <c r="H198" s="95">
        <f>SUM(H195:H197)</f>
        <v>52101964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2018-01-10T08:44:31Z</dcterms:modified>
</cp:coreProperties>
</file>