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I136" s="1"/>
  <c r="H193"/>
  <c r="H180" l="1"/>
  <c r="I160"/>
  <c r="I161" s="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<sst xmlns="http://schemas.openxmlformats.org/spreadsheetml/2006/main" count="223" uniqueCount="160">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</sst>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42" zoomScale="140" zoomScaleNormal="140" zoomScaleSheetLayoutView="120" workbookViewId="0">
      <selection activeCell="I162" sqref="I162"/>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f>+H33+H34</f>
        <v>3000000</v>
      </c>
      <c r="I35" s="40">
        <f>+I33+I34</f>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c r="F52" s="59"/>
      <c r="G52" s="60"/>
      <c r="H52" s="61"/>
      <c r="I52" s="62"/>
      <c r="J52" s="52"/>
      <c r="K52"/>
    </row>
    <row r="53" spans="2:11">
      <c r="B53" s="35"/>
      <c r="C53" s="46" t="s">
        <v>31</v>
      </c>
      <c r="D53" s="58">
        <v>7.5</v>
      </c>
      <c r="E53" s="58"/>
      <c r="F53" s="59"/>
      <c r="G53" s="60"/>
      <c r="H53" s="61"/>
      <c r="I53" s="62"/>
      <c r="J53" s="52"/>
      <c r="K53"/>
    </row>
    <row r="54" spans="2:11">
      <c r="B54" s="35"/>
      <c r="C54" s="46" t="s">
        <v>33</v>
      </c>
      <c r="D54" s="58">
        <v>8</v>
      </c>
      <c r="E54" s="58"/>
      <c r="F54" s="59"/>
      <c r="G54" s="60"/>
      <c r="H54" s="61"/>
      <c r="I54" s="62"/>
      <c r="J54" s="52"/>
      <c r="K54"/>
    </row>
    <row r="55" spans="2:11">
      <c r="B55" s="35"/>
      <c r="C55" s="18" t="s">
        <v>47</v>
      </c>
      <c r="D55" s="58">
        <v>7.5</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45</v>
      </c>
      <c r="F61" s="138"/>
      <c r="G61" s="40">
        <f>+E61*12000</f>
        <v>540000</v>
      </c>
      <c r="H61" s="63">
        <v>40</v>
      </c>
      <c r="I61" s="40">
        <f>+H61*19000</f>
        <v>760000</v>
      </c>
      <c r="J61" s="52"/>
      <c r="K61"/>
    </row>
    <row r="62" spans="2:11">
      <c r="B62" s="35"/>
      <c r="C62" s="137" t="s">
        <v>56</v>
      </c>
      <c r="D62" s="137"/>
      <c r="E62" s="138">
        <v>30</v>
      </c>
      <c r="F62" s="138"/>
      <c r="G62" s="40">
        <f>+E62*9600</f>
        <v>288000</v>
      </c>
      <c r="H62" s="63">
        <v>35</v>
      </c>
      <c r="I62" s="40">
        <f>+H62*16000</f>
        <v>560000</v>
      </c>
      <c r="J62" s="52"/>
      <c r="K62"/>
    </row>
    <row r="63" spans="2:11">
      <c r="B63" s="35"/>
      <c r="C63" s="137" t="s">
        <v>57</v>
      </c>
      <c r="D63" s="137"/>
      <c r="E63" s="138"/>
      <c r="F63" s="138"/>
      <c r="G63" s="40">
        <f>+E63*6000</f>
        <v>0</v>
      </c>
      <c r="H63" s="63"/>
      <c r="I63" s="40">
        <f>+H63*11000</f>
        <v>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75</v>
      </c>
      <c r="F65" s="140"/>
      <c r="G65" s="40">
        <f>SUM(G60:G64)</f>
        <v>828000</v>
      </c>
      <c r="H65" s="40">
        <f>SUM(H60:H64)</f>
        <v>75</v>
      </c>
      <c r="I65" s="40">
        <f>SUM(I60:I64)</f>
        <v>1320000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3.5</v>
      </c>
      <c r="E71" s="58"/>
      <c r="F71" s="64"/>
      <c r="G71" s="65"/>
      <c r="H71" s="61"/>
      <c r="I71" s="62"/>
      <c r="J71" s="12"/>
    </row>
    <row r="72" spans="2:11">
      <c r="B72" s="35"/>
      <c r="C72" s="46" t="s">
        <v>33</v>
      </c>
      <c r="D72" s="58">
        <v>4</v>
      </c>
      <c r="E72" s="58"/>
      <c r="F72" s="64"/>
      <c r="G72" s="65"/>
      <c r="H72" s="61"/>
      <c r="I72" s="62"/>
      <c r="J72" s="12"/>
    </row>
    <row r="73" spans="2:11">
      <c r="B73" s="35"/>
      <c r="C73" s="18" t="s">
        <v>47</v>
      </c>
      <c r="D73" s="58">
        <v>3.5</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40</v>
      </c>
      <c r="F79" s="138"/>
      <c r="G79" s="40">
        <f>+E79*12000</f>
        <v>480000</v>
      </c>
      <c r="H79" s="63">
        <v>40</v>
      </c>
      <c r="I79" s="40">
        <f>+H79*19000</f>
        <v>760000</v>
      </c>
      <c r="J79" s="52"/>
    </row>
    <row r="80" spans="2:11">
      <c r="B80" s="35"/>
      <c r="C80" s="137" t="s">
        <v>56</v>
      </c>
      <c r="D80" s="137"/>
      <c r="E80" s="138">
        <v>50</v>
      </c>
      <c r="F80" s="138"/>
      <c r="G80" s="40">
        <f>+E80*9600</f>
        <v>480000</v>
      </c>
      <c r="H80" s="63">
        <v>30</v>
      </c>
      <c r="I80" s="40">
        <f>+H80*16000</f>
        <v>480000</v>
      </c>
      <c r="J80" s="52"/>
    </row>
    <row r="81" spans="2:10">
      <c r="B81" s="35"/>
      <c r="C81" s="137" t="s">
        <v>57</v>
      </c>
      <c r="D81" s="137"/>
      <c r="E81" s="138"/>
      <c r="F81" s="138"/>
      <c r="G81" s="40">
        <f>+E81*6000</f>
        <v>0</v>
      </c>
      <c r="H81" s="63"/>
      <c r="I81" s="40">
        <f>+H81*11000</f>
        <v>0</v>
      </c>
      <c r="J81" s="52"/>
    </row>
    <row r="82" spans="2:10">
      <c r="B82" s="35"/>
      <c r="C82" s="137" t="s">
        <v>58</v>
      </c>
      <c r="D82" s="137"/>
      <c r="E82" s="138"/>
      <c r="F82" s="138"/>
      <c r="G82" s="40">
        <f>+E82*4800</f>
        <v>0</v>
      </c>
      <c r="H82" s="63"/>
      <c r="I82" s="40">
        <f>+H82*10000</f>
        <v>0</v>
      </c>
      <c r="J82" s="52"/>
    </row>
    <row r="83" spans="2:10">
      <c r="B83" s="35"/>
      <c r="C83" s="139" t="s">
        <v>59</v>
      </c>
      <c r="D83" s="139"/>
      <c r="E83" s="140">
        <f>SUM(E78:E82)</f>
        <v>90</v>
      </c>
      <c r="F83" s="140"/>
      <c r="G83" s="40">
        <f>SUM(G78:G82)</f>
        <v>960000</v>
      </c>
      <c r="H83" s="40">
        <f>SUM(H78:H82)</f>
        <v>70</v>
      </c>
      <c r="I83" s="40">
        <f>SUM(I78:I82)</f>
        <v>1240000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900000</v>
      </c>
      <c r="F90" s="130"/>
      <c r="G90" s="69"/>
      <c r="H90" s="69"/>
      <c r="I90" s="69"/>
      <c r="J90" s="12"/>
    </row>
    <row r="91" spans="2:10">
      <c r="B91" s="35"/>
      <c r="C91" s="129" t="s">
        <v>31</v>
      </c>
      <c r="D91" s="129"/>
      <c r="E91" s="130">
        <v>800000</v>
      </c>
      <c r="F91" s="130"/>
      <c r="G91" s="69"/>
      <c r="H91" s="69"/>
      <c r="I91" s="69"/>
      <c r="J91" s="12"/>
    </row>
    <row r="92" spans="2:10">
      <c r="B92" s="35"/>
      <c r="C92" s="129" t="s">
        <v>33</v>
      </c>
      <c r="D92" s="129"/>
      <c r="E92" s="130">
        <v>300000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2500000</v>
      </c>
      <c r="F105" s="130"/>
      <c r="G105" s="69"/>
      <c r="H105" s="69"/>
      <c r="I105" s="69"/>
      <c r="J105" s="12"/>
    </row>
    <row r="106" spans="2:10">
      <c r="B106" s="35"/>
      <c r="C106" s="129" t="s">
        <v>33</v>
      </c>
      <c r="D106" s="129"/>
      <c r="E106" s="130">
        <v>1000000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7500000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22200000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22200000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1878119.9999999998</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8108120</v>
      </c>
      <c r="J135" s="90"/>
    </row>
    <row r="136" spans="2:10">
      <c r="B136" s="22"/>
      <c r="C136" s="94" t="s">
        <v>86</v>
      </c>
      <c r="D136" s="94"/>
      <c r="E136" s="94"/>
      <c r="F136" s="94"/>
      <c r="G136" s="94"/>
      <c r="H136" s="94"/>
      <c r="I136" s="95">
        <f>+I126-I135</f>
        <v>14091880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25750000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25750000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2178450</v>
      </c>
      <c r="J144" s="81"/>
    </row>
    <row r="145" spans="2:10">
      <c r="B145" s="22"/>
      <c r="C145" s="85"/>
      <c r="D145" s="87" t="s">
        <v>90</v>
      </c>
      <c r="E145" s="87"/>
      <c r="F145" s="87"/>
      <c r="G145" s="87"/>
      <c r="H145" s="87"/>
      <c r="I145" s="86">
        <f>((E104+E105+E106+H104+H105+H106)*0.01)+((E107+H107)*0.03)</f>
        <v>115000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9568450</v>
      </c>
      <c r="J149" s="90"/>
    </row>
    <row r="150" spans="2:10">
      <c r="B150" s="22"/>
      <c r="C150" s="94" t="s">
        <v>92</v>
      </c>
      <c r="D150" s="94"/>
      <c r="E150" s="94"/>
      <c r="F150" s="94"/>
      <c r="G150" s="94"/>
      <c r="H150" s="94"/>
      <c r="I150" s="95">
        <f>+I140-I149</f>
        <v>16181550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2157750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2148000</v>
      </c>
      <c r="J159" s="81"/>
    </row>
    <row r="160" spans="2:10">
      <c r="B160" s="22"/>
      <c r="C160" s="85"/>
      <c r="D160" s="87" t="s">
        <v>102</v>
      </c>
      <c r="E160" s="87"/>
      <c r="F160" s="87"/>
      <c r="G160" s="87"/>
      <c r="H160" s="87"/>
      <c r="I160" s="86">
        <f>G83+(I83*I20)</f>
        <v>2200000</v>
      </c>
      <c r="J160" s="81"/>
    </row>
    <row r="161" spans="2:11">
      <c r="B161" s="22"/>
      <c r="C161" s="92" t="s">
        <v>103</v>
      </c>
      <c r="D161" s="93"/>
      <c r="E161" s="93"/>
      <c r="F161" s="93"/>
      <c r="G161" s="93"/>
      <c r="H161" s="93"/>
      <c r="I161" s="89">
        <f>SUM(I152:I160)</f>
        <v>13105750</v>
      </c>
      <c r="J161" s="90"/>
    </row>
    <row r="162" spans="2:11">
      <c r="B162" s="22"/>
      <c r="C162" s="94" t="s">
        <v>104</v>
      </c>
      <c r="D162" s="94"/>
      <c r="E162" s="94"/>
      <c r="F162" s="94"/>
      <c r="G162" s="94"/>
      <c r="H162" s="94"/>
      <c r="I162" s="95">
        <f>+I136+I150-I161</f>
        <v>17167680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17167680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44157680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44157680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71067680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17167680</v>
      </c>
      <c r="I197" s="104">
        <v>0</v>
      </c>
      <c r="J197" s="81"/>
      <c r="K197"/>
    </row>
    <row r="198" spans="2:11">
      <c r="B198" s="22"/>
      <c r="C198" s="108" t="s">
        <v>140</v>
      </c>
      <c r="D198" s="109"/>
      <c r="E198" s="109"/>
      <c r="F198" s="109"/>
      <c r="G198" s="109"/>
      <c r="H198" s="95">
        <f>SUM(H195:H197)</f>
        <v>71067680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2017-12-15T08:36:26Z</dcterms:modified>
</cp:coreProperties>
</file>