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35" yWindow="-15" windowWidth="7680" windowHeight="9090"/>
  </bookViews>
  <sheets>
    <sheet name="ITCG BARONIO SEC. - DOCENTI" sheetId="1" r:id="rId1"/>
    <sheet name="Foglio1" sheetId="2" r:id="rId2"/>
  </sheets>
  <definedNames>
    <definedName name="_xlnm.Print_Area" localSheetId="0">'ITCG BARONIO SEC. - DOCENTI'!$A$1:$BC$27</definedName>
    <definedName name="_xlnm.Print_Titles" localSheetId="0">'ITCG BARONIO SEC. - DOCENTI'!$1:$6</definedName>
    <definedName name="Z_69E64E8C_DD06_4395_9FA7_3DA17C860BC2_.wvu.Cols" localSheetId="0" hidden="1">'ITCG BARONIO SEC. - DOCENTI'!$K:$P,'ITCG BARONIO SEC. - DOCENTI'!$U:$V</definedName>
    <definedName name="Z_69E64E8C_DD06_4395_9FA7_3DA17C860BC2_.wvu.PrintArea" localSheetId="0" hidden="1">'ITCG BARONIO SEC. - DOCENTI'!$A$1:$BC$27</definedName>
    <definedName name="Z_69E64E8C_DD06_4395_9FA7_3DA17C860BC2_.wvu.PrintTitles" localSheetId="0" hidden="1">'ITCG BARONIO SEC. - DOCENTI'!$1:$6</definedName>
  </definedNames>
  <calcPr calcId="114210" fullCalcOnLoad="1"/>
  <customWorkbookViews>
    <customWorkbookView name="contabilita1 - Visualizzazione personale" guid="{69E64E8C-DD06-4395-9FA7-3DA17C860BC2}" mergeInterval="0" personalView="1" maximized="1" xWindow="1" yWindow="1" windowWidth="1916" windowHeight="827" activeSheetId="1"/>
  </customWorkbookViews>
</workbook>
</file>

<file path=xl/calcChain.xml><?xml version="1.0" encoding="utf-8"?>
<calcChain xmlns="http://schemas.openxmlformats.org/spreadsheetml/2006/main">
  <c r="F11" i="1"/>
  <c r="H11"/>
  <c r="J11"/>
  <c r="L11"/>
  <c r="N11"/>
  <c r="P11"/>
  <c r="R11"/>
  <c r="T11"/>
  <c r="V11"/>
  <c r="Z11"/>
  <c r="X11"/>
  <c r="AA11"/>
  <c r="AC11"/>
  <c r="AE11"/>
  <c r="AG11"/>
  <c r="AI11"/>
  <c r="AJ11"/>
  <c r="AL11"/>
  <c r="AN11"/>
  <c r="AZ11"/>
  <c r="AP11"/>
  <c r="AR11"/>
  <c r="AT11"/>
  <c r="AV11"/>
  <c r="AX11"/>
  <c r="BA11"/>
  <c r="BB11"/>
  <c r="X20"/>
  <c r="X14"/>
  <c r="X17"/>
  <c r="X8"/>
  <c r="AX20"/>
  <c r="AV20"/>
  <c r="AT20"/>
  <c r="AR20"/>
  <c r="AP20"/>
  <c r="AN20"/>
  <c r="AL20"/>
  <c r="AI20"/>
  <c r="AG20"/>
  <c r="AE20"/>
  <c r="AC20"/>
  <c r="Z20"/>
  <c r="V20"/>
  <c r="T20"/>
  <c r="R20"/>
  <c r="P20"/>
  <c r="N20"/>
  <c r="L20"/>
  <c r="J20"/>
  <c r="H20"/>
  <c r="F20"/>
  <c r="AZ17"/>
  <c r="AX17"/>
  <c r="AV17"/>
  <c r="AT17"/>
  <c r="AR17"/>
  <c r="AP17"/>
  <c r="AN17"/>
  <c r="AL17"/>
  <c r="AI17"/>
  <c r="AG17"/>
  <c r="AE17"/>
  <c r="AC17"/>
  <c r="Z17"/>
  <c r="V17"/>
  <c r="T17"/>
  <c r="R17"/>
  <c r="P17"/>
  <c r="N17"/>
  <c r="L17"/>
  <c r="J17"/>
  <c r="H17"/>
  <c r="F17"/>
  <c r="AZ14"/>
  <c r="AX14"/>
  <c r="AV14"/>
  <c r="AT14"/>
  <c r="AR14"/>
  <c r="AP14"/>
  <c r="AN14"/>
  <c r="AL14"/>
  <c r="AI14"/>
  <c r="AG14"/>
  <c r="AE14"/>
  <c r="AC14"/>
  <c r="Z14"/>
  <c r="V14"/>
  <c r="T14"/>
  <c r="R14"/>
  <c r="P14"/>
  <c r="N14"/>
  <c r="L14"/>
  <c r="J14"/>
  <c r="H14"/>
  <c r="F14"/>
  <c r="AZ8"/>
  <c r="AX8"/>
  <c r="AV8"/>
  <c r="AT8"/>
  <c r="AR8"/>
  <c r="AP8"/>
  <c r="AN8"/>
  <c r="AL8"/>
  <c r="AI8"/>
  <c r="AG8"/>
  <c r="AE8"/>
  <c r="AC8"/>
  <c r="Z8"/>
  <c r="V8"/>
  <c r="T8"/>
  <c r="R8"/>
  <c r="P8"/>
  <c r="N8"/>
  <c r="L8"/>
  <c r="J8"/>
  <c r="H8"/>
  <c r="F8"/>
  <c r="AJ20"/>
  <c r="BA17"/>
  <c r="AA8"/>
  <c r="AJ8"/>
  <c r="BA8"/>
  <c r="BA20"/>
  <c r="AA17"/>
  <c r="AJ17"/>
  <c r="BB17"/>
  <c r="AJ14"/>
  <c r="BA14"/>
  <c r="AA20"/>
  <c r="BB8"/>
  <c r="AA14"/>
  <c r="BB14"/>
  <c r="BB20"/>
</calcChain>
</file>

<file path=xl/sharedStrings.xml><?xml version="1.0" encoding="utf-8"?>
<sst xmlns="http://schemas.openxmlformats.org/spreadsheetml/2006/main" count="148" uniqueCount="122">
  <si>
    <t xml:space="preserve">  </t>
  </si>
  <si>
    <t>II - ESIGENZE DI FAMIGLIA</t>
  </si>
  <si>
    <t xml:space="preserve">         III -  T I T O L I     G E N E R A L I</t>
  </si>
  <si>
    <t xml:space="preserve">A </t>
  </si>
  <si>
    <t xml:space="preserve"> B + B2</t>
  </si>
  <si>
    <r>
      <t xml:space="preserve"> Co (</t>
    </r>
    <r>
      <rPr>
        <sz val="10"/>
        <color indexed="10"/>
        <rFont val="Arial"/>
        <family val="2"/>
      </rPr>
      <t>5bis</t>
    </r>
    <r>
      <rPr>
        <sz val="10"/>
        <rFont val="Arial"/>
      </rPr>
      <t>)</t>
    </r>
  </si>
  <si>
    <t>A</t>
  </si>
  <si>
    <t>B</t>
  </si>
  <si>
    <t>C</t>
  </si>
  <si>
    <t>D</t>
  </si>
  <si>
    <t>C*</t>
  </si>
  <si>
    <t>D*</t>
  </si>
  <si>
    <t>E*</t>
  </si>
  <si>
    <t>F*</t>
  </si>
  <si>
    <t>G*</t>
  </si>
  <si>
    <t>Ruolo</t>
  </si>
  <si>
    <t xml:space="preserve">  Ruolo p.i.</t>
  </si>
  <si>
    <t>Ruolo ant.app.</t>
  </si>
  <si>
    <t>Cont.Comune</t>
  </si>
  <si>
    <t>Una tantum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</si>
  <si>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</si>
  <si>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</si>
  <si>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</si>
  <si>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</si>
  <si>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</si>
  <si>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</si>
  <si>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</si>
  <si>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</si>
  <si>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</si>
  <si>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t>Mancata presentaz. dom. trasf. per un triennio (dall' a.s. 2000/01)</t>
  </si>
  <si>
    <t>TOTALE PUNTI ANZ.SERV.</t>
  </si>
  <si>
    <t>Ricongiung. a familiari</t>
  </si>
  <si>
    <t>Figli inferiori a 6 anni</t>
  </si>
  <si>
    <t>Figli &gt;6&lt;18 anni</t>
  </si>
  <si>
    <t>Familiari minorati</t>
  </si>
  <si>
    <t>TOTALE PUNTI ESIG. FAM.</t>
  </si>
  <si>
    <t>Merito distinto</t>
  </si>
  <si>
    <t>Concorso pubblico ordinario</t>
  </si>
  <si>
    <t>Specializzazioni</t>
  </si>
  <si>
    <t>Diplomi Universitari</t>
  </si>
  <si>
    <t>Laurea</t>
  </si>
  <si>
    <t>Dottorato di ricerca</t>
  </si>
  <si>
    <t>TOTALE PUNTI TITOLI GEN.</t>
  </si>
  <si>
    <t>TOTALE</t>
  </si>
  <si>
    <t>NOTE</t>
  </si>
  <si>
    <t>x 6</t>
  </si>
  <si>
    <t>**</t>
  </si>
  <si>
    <t xml:space="preserve">x 3 </t>
  </si>
  <si>
    <t xml:space="preserve">x 1 </t>
  </si>
  <si>
    <t xml:space="preserve">x 2 </t>
  </si>
  <si>
    <t>+10</t>
  </si>
  <si>
    <t>+6</t>
  </si>
  <si>
    <t>x 4</t>
  </si>
  <si>
    <t>x3</t>
  </si>
  <si>
    <t>+12</t>
  </si>
  <si>
    <t xml:space="preserve">x 5 </t>
  </si>
  <si>
    <t>x 1</t>
  </si>
  <si>
    <r>
      <t xml:space="preserve">Tot. anni p.r. picc.isole </t>
    </r>
    <r>
      <rPr>
        <sz val="8"/>
        <color indexed="10"/>
        <rFont val="Arial"/>
        <family val="2"/>
      </rPr>
      <t>*</t>
    </r>
  </si>
  <si>
    <t xml:space="preserve"> Pre-ruol p.i.</t>
  </si>
  <si>
    <t>B2</t>
  </si>
  <si>
    <t>+5</t>
  </si>
  <si>
    <t>Corso di perfez.post-laurea</t>
  </si>
  <si>
    <t>I</t>
  </si>
  <si>
    <t>Partecipaz. esami di stato</t>
  </si>
  <si>
    <t>x1</t>
  </si>
  <si>
    <t>Pre-ruolo</t>
  </si>
  <si>
    <t xml:space="preserve">     B1</t>
  </si>
  <si>
    <t>Comando</t>
  </si>
  <si>
    <r>
      <t>Comando art. 5 L.603/66</t>
    </r>
    <r>
      <rPr>
        <sz val="8"/>
        <color indexed="10"/>
        <rFont val="Arial"/>
        <family val="2"/>
      </rPr>
      <t xml:space="preserve"> ***</t>
    </r>
  </si>
  <si>
    <r>
      <t>Pre-ruolo su piccole isole (riconosc. 4 int.+ 2/3)</t>
    </r>
    <r>
      <rPr>
        <sz val="9"/>
        <color indexed="10"/>
        <rFont val="Arial"/>
        <family val="2"/>
      </rPr>
      <t>**</t>
    </r>
  </si>
  <si>
    <t>Servizio di ruolo</t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</si>
  <si>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</si>
  <si>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t>si</t>
  </si>
  <si>
    <t>I -  A N Z I A N I T A'   DI    S  E  R  V I Z I O</t>
  </si>
  <si>
    <t>A346</t>
  </si>
  <si>
    <t>IL DIRIGENTE SCOLASTICO</t>
  </si>
  <si>
    <t>*N.B.:Se C+D+E+F+G &gt;10  =10</t>
  </si>
  <si>
    <t>A1</t>
  </si>
  <si>
    <r>
      <t>C (</t>
    </r>
    <r>
      <rPr>
        <sz val="10"/>
        <color indexed="10"/>
        <rFont val="Arial"/>
        <family val="2"/>
      </rPr>
      <t>5bis</t>
    </r>
    <r>
      <rPr>
        <sz val="10"/>
        <rFont val="Arial"/>
      </rPr>
      <t>)</t>
    </r>
  </si>
  <si>
    <t>Servizio ruolo scuole MM</t>
  </si>
  <si>
    <t>x 3</t>
  </si>
  <si>
    <t xml:space="preserve">Inserire numero anni </t>
  </si>
  <si>
    <t>Inserire numero anni</t>
  </si>
  <si>
    <t>Tot. anni pre-ruolo</t>
  </si>
  <si>
    <t>Pre-ruolo (ricon. 4 int.+ 2/3) Servizio ruolo scuole EE</t>
  </si>
  <si>
    <t>Inserire "si" in caso afferm.</t>
  </si>
  <si>
    <t xml:space="preserve">Inserire "si" in caso afferm. </t>
  </si>
  <si>
    <t xml:space="preserve">Inserire num. figli &lt; 6 anni </t>
  </si>
  <si>
    <t>Inserire num. figli &gt;6&lt;18 anni</t>
  </si>
  <si>
    <t xml:space="preserve">Inserire num. promozioni </t>
  </si>
  <si>
    <t xml:space="preserve">Inserire num. Specializz. </t>
  </si>
  <si>
    <t>Inserire num. Diplomi Univ.</t>
  </si>
  <si>
    <t xml:space="preserve">Inserire n. Corsi post-laurea </t>
  </si>
  <si>
    <t xml:space="preserve">Inserire n. Lauree </t>
  </si>
  <si>
    <t>Inserire num. Partecipazioni</t>
  </si>
  <si>
    <t>A019</t>
  </si>
  <si>
    <t>DISC. GIURID. ECON.</t>
  </si>
  <si>
    <t>MATEMATICA</t>
  </si>
  <si>
    <t>A047</t>
  </si>
  <si>
    <t>A050</t>
  </si>
  <si>
    <t>MATERIE LETTERARIE</t>
  </si>
  <si>
    <t>INGLESE</t>
  </si>
  <si>
    <t>Prof. Vinicio DEL CASTELLO</t>
  </si>
  <si>
    <t xml:space="preserve">  Continuità scuola - sede</t>
  </si>
  <si>
    <t>Sede Comune Titolarità</t>
  </si>
  <si>
    <t>SI</t>
  </si>
  <si>
    <r>
      <t>GRADUATORIA DI ISTITUTO  - DOCENTI</t>
    </r>
    <r>
      <rPr>
        <sz val="10"/>
        <rFont val="Arial"/>
      </rPr>
      <t xml:space="preserve"> - A.S. 2015/2016 (</t>
    </r>
    <r>
      <rPr>
        <b/>
        <i/>
        <sz val="10"/>
        <rFont val="Arial"/>
        <family val="2"/>
      </rPr>
      <t>posti di scuola SECONDARIA comune</t>
    </r>
    <r>
      <rPr>
        <b/>
        <sz val="10"/>
        <rFont val="Arial"/>
        <family val="2"/>
      </rPr>
      <t>)</t>
    </r>
  </si>
  <si>
    <t xml:space="preserve">        SERVIZI SOCIALI SORA</t>
  </si>
  <si>
    <t>MELE</t>
  </si>
  <si>
    <t>SANTE</t>
  </si>
  <si>
    <t>MARTINI</t>
  </si>
  <si>
    <t>MAURO</t>
  </si>
  <si>
    <t>DONARELLI</t>
  </si>
  <si>
    <t>MARINA</t>
  </si>
  <si>
    <t>DI LEGGE</t>
  </si>
  <si>
    <t>IOLANDA</t>
  </si>
  <si>
    <t>VICINI</t>
  </si>
  <si>
    <t>MARIA</t>
  </si>
  <si>
    <t>PSICOLOGIA</t>
  </si>
  <si>
    <t>A036</t>
  </si>
  <si>
    <t>SORA Lì,  22/04/2016</t>
  </si>
  <si>
    <t xml:space="preserve">  I.I.S. "C BARONIO" </t>
  </si>
</sst>
</file>

<file path=xl/styles.xml><?xml version="1.0" encoding="utf-8"?>
<styleSheet xmlns="http://schemas.openxmlformats.org/spreadsheetml/2006/main">
  <fonts count="31">
    <font>
      <sz val="10"/>
      <name val="Arial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8"/>
      <color indexed="50"/>
      <name val="Arial"/>
      <family val="2"/>
    </font>
    <font>
      <b/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7"/>
      <color indexed="12"/>
      <name val="Arial"/>
      <family val="2"/>
    </font>
    <font>
      <sz val="8"/>
      <color indexed="50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7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14"/>
      <color indexed="10"/>
      <name val="Arial"/>
      <family val="2"/>
    </font>
    <font>
      <sz val="7.5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</font>
    <font>
      <sz val="9"/>
      <name val="Arial"/>
    </font>
    <font>
      <i/>
      <sz val="8"/>
      <name val="Arial"/>
      <family val="2"/>
    </font>
    <font>
      <b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4" fillId="0" borderId="0" xfId="0" applyFont="1" applyProtection="1"/>
    <xf numFmtId="0" fontId="0" fillId="2" borderId="0" xfId="0" applyFill="1" applyProtection="1">
      <protection locked="0"/>
    </xf>
    <xf numFmtId="0" fontId="0" fillId="0" borderId="0" xfId="0" applyProtection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0" fillId="0" borderId="1" xfId="0" applyBorder="1" applyProtection="1"/>
    <xf numFmtId="0" fontId="0" fillId="0" borderId="0" xfId="0" applyBorder="1" applyProtection="1">
      <protection locked="0"/>
    </xf>
    <xf numFmtId="0" fontId="10" fillId="0" borderId="0" xfId="0" applyFont="1" applyProtection="1">
      <protection locked="0"/>
    </xf>
    <xf numFmtId="0" fontId="0" fillId="0" borderId="2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horizontal="center"/>
    </xf>
    <xf numFmtId="0" fontId="0" fillId="0" borderId="0" xfId="0" applyBorder="1" applyProtection="1"/>
    <xf numFmtId="0" fontId="12" fillId="0" borderId="0" xfId="0" applyFont="1" applyProtection="1">
      <protection locked="0"/>
    </xf>
    <xf numFmtId="0" fontId="12" fillId="0" borderId="4" xfId="0" applyFont="1" applyBorder="1" applyProtection="1"/>
    <xf numFmtId="0" fontId="12" fillId="0" borderId="2" xfId="0" applyFont="1" applyBorder="1" applyProtection="1"/>
    <xf numFmtId="0" fontId="14" fillId="0" borderId="2" xfId="0" applyFont="1" applyBorder="1" applyAlignment="1" applyProtection="1">
      <alignment textRotation="90" wrapText="1"/>
    </xf>
    <xf numFmtId="0" fontId="14" fillId="0" borderId="5" xfId="0" applyFont="1" applyBorder="1" applyAlignment="1" applyProtection="1">
      <alignment textRotation="90" wrapText="1"/>
    </xf>
    <xf numFmtId="0" fontId="12" fillId="0" borderId="6" xfId="0" applyFont="1" applyFill="1" applyBorder="1" applyAlignment="1" applyProtection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 applyProtection="1"/>
    <xf numFmtId="0" fontId="12" fillId="3" borderId="2" xfId="0" applyFont="1" applyFill="1" applyBorder="1" applyAlignment="1" applyProtection="1">
      <alignment textRotation="90" wrapText="1"/>
    </xf>
    <xf numFmtId="0" fontId="18" fillId="0" borderId="1" xfId="0" applyFont="1" applyBorder="1" applyProtection="1"/>
    <xf numFmtId="0" fontId="0" fillId="2" borderId="1" xfId="0" applyFill="1" applyBorder="1" applyProtection="1"/>
    <xf numFmtId="0" fontId="6" fillId="2" borderId="1" xfId="0" applyFont="1" applyFill="1" applyBorder="1" applyProtection="1"/>
    <xf numFmtId="0" fontId="0" fillId="2" borderId="4" xfId="0" applyFill="1" applyBorder="1" applyProtection="1"/>
    <xf numFmtId="0" fontId="0" fillId="2" borderId="7" xfId="0" applyFill="1" applyBorder="1" applyProtection="1"/>
    <xf numFmtId="0" fontId="0" fillId="2" borderId="7" xfId="0" applyFill="1" applyBorder="1" applyAlignment="1" applyProtection="1">
      <alignment horizontal="center"/>
    </xf>
    <xf numFmtId="0" fontId="12" fillId="2" borderId="0" xfId="0" applyFont="1" applyFill="1" applyBorder="1" applyProtection="1"/>
    <xf numFmtId="0" fontId="12" fillId="2" borderId="8" xfId="0" applyFont="1" applyFill="1" applyBorder="1" applyProtection="1"/>
    <xf numFmtId="0" fontId="12" fillId="3" borderId="4" xfId="0" applyFont="1" applyFill="1" applyBorder="1" applyAlignment="1" applyProtection="1">
      <alignment textRotation="90" wrapText="1"/>
    </xf>
    <xf numFmtId="0" fontId="12" fillId="3" borderId="9" xfId="0" applyFont="1" applyFill="1" applyBorder="1" applyAlignment="1" applyProtection="1">
      <alignment textRotation="90" wrapText="1"/>
    </xf>
    <xf numFmtId="0" fontId="12" fillId="3" borderId="5" xfId="0" applyFont="1" applyFill="1" applyBorder="1" applyAlignment="1" applyProtection="1">
      <alignment textRotation="90" wrapText="1"/>
    </xf>
    <xf numFmtId="0" fontId="11" fillId="0" borderId="10" xfId="0" applyFont="1" applyBorder="1" applyAlignment="1" applyProtection="1">
      <alignment horizontal="center"/>
    </xf>
    <xf numFmtId="0" fontId="12" fillId="0" borderId="11" xfId="0" applyFont="1" applyFill="1" applyBorder="1" applyAlignment="1" applyProtection="1">
      <alignment horizontal="center"/>
    </xf>
    <xf numFmtId="0" fontId="14" fillId="0" borderId="12" xfId="0" applyFont="1" applyBorder="1" applyAlignment="1" applyProtection="1">
      <alignment textRotation="90" wrapText="1"/>
    </xf>
    <xf numFmtId="0" fontId="0" fillId="4" borderId="13" xfId="0" applyFill="1" applyBorder="1" applyProtection="1"/>
    <xf numFmtId="0" fontId="0" fillId="4" borderId="14" xfId="0" applyFill="1" applyBorder="1" applyProtection="1"/>
    <xf numFmtId="0" fontId="12" fillId="4" borderId="14" xfId="0" applyFont="1" applyFill="1" applyBorder="1" applyProtection="1"/>
    <xf numFmtId="0" fontId="14" fillId="4" borderId="14" xfId="0" applyFont="1" applyFill="1" applyBorder="1" applyAlignment="1" applyProtection="1">
      <alignment textRotation="90" wrapText="1"/>
    </xf>
    <xf numFmtId="0" fontId="14" fillId="4" borderId="15" xfId="0" applyFont="1" applyFill="1" applyBorder="1" applyAlignment="1" applyProtection="1">
      <alignment textRotation="90" wrapText="1"/>
    </xf>
    <xf numFmtId="0" fontId="0" fillId="0" borderId="16" xfId="0" applyBorder="1" applyProtection="1"/>
    <xf numFmtId="0" fontId="14" fillId="0" borderId="17" xfId="0" applyFont="1" applyBorder="1" applyAlignment="1" applyProtection="1">
      <alignment textRotation="90" wrapText="1"/>
    </xf>
    <xf numFmtId="0" fontId="11" fillId="0" borderId="18" xfId="0" applyFont="1" applyBorder="1" applyAlignment="1" applyProtection="1">
      <alignment horizontal="left" textRotation="90"/>
    </xf>
    <xf numFmtId="0" fontId="22" fillId="2" borderId="7" xfId="0" applyFont="1" applyFill="1" applyBorder="1" applyProtection="1"/>
    <xf numFmtId="0" fontId="13" fillId="0" borderId="2" xfId="0" applyFont="1" applyBorder="1" applyAlignment="1" applyProtection="1">
      <alignment horizontal="centerContinuous" vertical="center" wrapText="1"/>
    </xf>
    <xf numFmtId="0" fontId="23" fillId="0" borderId="17" xfId="0" applyFont="1" applyBorder="1" applyAlignment="1" applyProtection="1">
      <alignment horizontal="centerContinuous" vertical="center" wrapText="1"/>
    </xf>
    <xf numFmtId="0" fontId="12" fillId="0" borderId="8" xfId="0" applyFont="1" applyBorder="1" applyAlignment="1" applyProtection="1">
      <alignment horizontal="centerContinuous" vertical="center"/>
    </xf>
    <xf numFmtId="0" fontId="12" fillId="0" borderId="2" xfId="0" applyFont="1" applyBorder="1" applyAlignment="1" applyProtection="1">
      <alignment horizontal="centerContinuous" vertical="center"/>
    </xf>
    <xf numFmtId="0" fontId="12" fillId="2" borderId="12" xfId="0" applyFont="1" applyFill="1" applyBorder="1" applyAlignment="1" applyProtection="1">
      <alignment horizontal="centerContinuous" vertical="center"/>
    </xf>
    <xf numFmtId="0" fontId="23" fillId="2" borderId="12" xfId="0" applyFont="1" applyFill="1" applyBorder="1" applyAlignment="1" applyProtection="1">
      <alignment horizontal="centerContinuous" vertical="center"/>
    </xf>
    <xf numFmtId="0" fontId="12" fillId="2" borderId="2" xfId="0" applyFont="1" applyFill="1" applyBorder="1" applyAlignment="1" applyProtection="1">
      <alignment horizontal="centerContinuous" vertical="center"/>
    </xf>
    <xf numFmtId="0" fontId="12" fillId="0" borderId="4" xfId="0" applyFont="1" applyBorder="1" applyAlignment="1" applyProtection="1">
      <alignment horizontal="centerContinuous" vertical="center"/>
    </xf>
    <xf numFmtId="0" fontId="12" fillId="2" borderId="4" xfId="0" applyFont="1" applyFill="1" applyBorder="1" applyAlignment="1" applyProtection="1">
      <alignment horizontal="centerContinuous" vertical="center"/>
    </xf>
    <xf numFmtId="49" fontId="12" fillId="0" borderId="19" xfId="0" applyNumberFormat="1" applyFont="1" applyFill="1" applyBorder="1" applyAlignment="1" applyProtection="1">
      <alignment horizontal="center"/>
    </xf>
    <xf numFmtId="49" fontId="12" fillId="3" borderId="20" xfId="0" applyNumberFormat="1" applyFont="1" applyFill="1" applyBorder="1" applyProtection="1"/>
    <xf numFmtId="49" fontId="12" fillId="0" borderId="21" xfId="0" applyNumberFormat="1" applyFont="1" applyFill="1" applyBorder="1" applyAlignment="1" applyProtection="1">
      <alignment horizontal="center"/>
    </xf>
    <xf numFmtId="49" fontId="12" fillId="3" borderId="21" xfId="0" applyNumberFormat="1" applyFont="1" applyFill="1" applyBorder="1" applyAlignment="1" applyProtection="1">
      <alignment horizontal="center"/>
    </xf>
    <xf numFmtId="49" fontId="12" fillId="3" borderId="6" xfId="0" applyNumberFormat="1" applyFont="1" applyFill="1" applyBorder="1" applyAlignment="1" applyProtection="1">
      <alignment horizontal="center"/>
    </xf>
    <xf numFmtId="49" fontId="24" fillId="0" borderId="6" xfId="0" applyNumberFormat="1" applyFont="1" applyFill="1" applyBorder="1" applyAlignment="1" applyProtection="1">
      <alignment horizontal="center"/>
    </xf>
    <xf numFmtId="49" fontId="12" fillId="0" borderId="6" xfId="0" applyNumberFormat="1" applyFont="1" applyFill="1" applyBorder="1" applyAlignment="1" applyProtection="1">
      <alignment horizontal="center"/>
    </xf>
    <xf numFmtId="49" fontId="12" fillId="0" borderId="22" xfId="0" applyNumberFormat="1" applyFont="1" applyFill="1" applyBorder="1" applyAlignment="1" applyProtection="1">
      <alignment horizontal="center"/>
    </xf>
    <xf numFmtId="49" fontId="12" fillId="4" borderId="23" xfId="0" applyNumberFormat="1" applyFont="1" applyFill="1" applyBorder="1" applyAlignment="1" applyProtection="1">
      <alignment horizontal="center"/>
    </xf>
    <xf numFmtId="49" fontId="12" fillId="3" borderId="20" xfId="0" applyNumberFormat="1" applyFont="1" applyFill="1" applyBorder="1" applyAlignment="1" applyProtection="1">
      <alignment horizontal="center"/>
    </xf>
    <xf numFmtId="49" fontId="12" fillId="3" borderId="22" xfId="0" applyNumberFormat="1" applyFont="1" applyFill="1" applyBorder="1" applyAlignment="1" applyProtection="1">
      <alignment horizontal="center"/>
    </xf>
    <xf numFmtId="0" fontId="12" fillId="2" borderId="12" xfId="0" applyFont="1" applyFill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centerContinuous" vertical="center"/>
    </xf>
    <xf numFmtId="0" fontId="23" fillId="2" borderId="12" xfId="0" applyFont="1" applyFill="1" applyBorder="1" applyAlignment="1" applyProtection="1">
      <alignment horizontal="left" vertical="center"/>
    </xf>
    <xf numFmtId="0" fontId="8" fillId="0" borderId="0" xfId="0" applyFont="1" applyProtection="1">
      <protection locked="0"/>
    </xf>
    <xf numFmtId="0" fontId="0" fillId="0" borderId="0" xfId="0" applyFill="1"/>
    <xf numFmtId="0" fontId="11" fillId="3" borderId="24" xfId="0" applyFont="1" applyFill="1" applyBorder="1" applyAlignment="1" applyProtection="1">
      <alignment horizontal="center"/>
      <protection locked="0"/>
    </xf>
    <xf numFmtId="0" fontId="27" fillId="0" borderId="0" xfId="0" applyFont="1" applyProtection="1"/>
    <xf numFmtId="0" fontId="27" fillId="0" borderId="0" xfId="0" applyFont="1" applyFill="1" applyBorder="1" applyProtection="1"/>
    <xf numFmtId="0" fontId="27" fillId="0" borderId="0" xfId="0" applyFont="1"/>
    <xf numFmtId="0" fontId="28" fillId="0" borderId="0" xfId="0" applyFont="1"/>
    <xf numFmtId="0" fontId="12" fillId="0" borderId="0" xfId="0" applyFont="1" applyProtection="1"/>
    <xf numFmtId="0" fontId="29" fillId="0" borderId="0" xfId="0" applyFont="1" applyFill="1" applyBorder="1" applyProtection="1">
      <protection locked="0"/>
    </xf>
    <xf numFmtId="0" fontId="12" fillId="0" borderId="25" xfId="0" applyFont="1" applyFill="1" applyBorder="1" applyAlignment="1" applyProtection="1">
      <alignment horizontal="center"/>
      <protection locked="0"/>
    </xf>
    <xf numFmtId="0" fontId="11" fillId="3" borderId="10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  <protection hidden="1"/>
    </xf>
    <xf numFmtId="0" fontId="12" fillId="3" borderId="10" xfId="0" applyFont="1" applyFill="1" applyBorder="1" applyProtection="1">
      <protection locked="0"/>
    </xf>
    <xf numFmtId="0" fontId="12" fillId="3" borderId="7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/>
    </xf>
    <xf numFmtId="0" fontId="11" fillId="0" borderId="10" xfId="0" applyFont="1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center"/>
    </xf>
    <xf numFmtId="0" fontId="11" fillId="0" borderId="24" xfId="0" applyFont="1" applyFill="1" applyBorder="1" applyAlignment="1" applyProtection="1">
      <alignment horizontal="center"/>
    </xf>
    <xf numFmtId="0" fontId="11" fillId="0" borderId="24" xfId="0" applyFont="1" applyFill="1" applyBorder="1" applyAlignment="1" applyProtection="1">
      <alignment horizontal="center"/>
      <protection hidden="1"/>
    </xf>
    <xf numFmtId="0" fontId="11" fillId="0" borderId="17" xfId="0" applyFont="1" applyFill="1" applyBorder="1" applyAlignment="1" applyProtection="1">
      <alignment horizontal="center"/>
    </xf>
    <xf numFmtId="0" fontId="11" fillId="0" borderId="26" xfId="0" applyFont="1" applyFill="1" applyBorder="1" applyAlignment="1" applyProtection="1">
      <alignment horizontal="center"/>
    </xf>
    <xf numFmtId="0" fontId="11" fillId="0" borderId="26" xfId="0" applyFont="1" applyFill="1" applyBorder="1" applyAlignment="1" applyProtection="1">
      <alignment horizontal="center"/>
      <protection hidden="1"/>
    </xf>
    <xf numFmtId="0" fontId="12" fillId="3" borderId="24" xfId="0" applyFont="1" applyFill="1" applyBorder="1" applyProtection="1">
      <protection locked="0"/>
    </xf>
    <xf numFmtId="0" fontId="12" fillId="3" borderId="17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0" fontId="17" fillId="0" borderId="28" xfId="0" applyFont="1" applyFill="1" applyBorder="1" applyAlignment="1" applyProtection="1">
      <alignment horizontal="center"/>
    </xf>
    <xf numFmtId="0" fontId="6" fillId="0" borderId="24" xfId="0" applyFont="1" applyFill="1" applyBorder="1" applyAlignment="1" applyProtection="1">
      <alignment horizontal="center"/>
    </xf>
    <xf numFmtId="0" fontId="6" fillId="0" borderId="26" xfId="0" applyFont="1" applyFill="1" applyBorder="1" applyAlignment="1" applyProtection="1">
      <alignment horizontal="center"/>
    </xf>
    <xf numFmtId="0" fontId="6" fillId="0" borderId="28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17" fillId="0" borderId="28" xfId="0" applyFont="1" applyFill="1" applyBorder="1" applyAlignment="1" applyProtection="1">
      <alignment horizontal="center"/>
      <protection hidden="1"/>
    </xf>
    <xf numFmtId="0" fontId="6" fillId="0" borderId="24" xfId="0" applyFont="1" applyFill="1" applyBorder="1" applyAlignment="1" applyProtection="1">
      <alignment horizontal="center"/>
      <protection hidden="1"/>
    </xf>
    <xf numFmtId="0" fontId="6" fillId="0" borderId="26" xfId="0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17" fillId="0" borderId="28" xfId="0" applyFont="1" applyFill="1" applyBorder="1" applyAlignment="1" applyProtection="1">
      <alignment horizontal="center"/>
      <protection locked="0"/>
    </xf>
    <xf numFmtId="0" fontId="17" fillId="4" borderId="31" xfId="0" applyFont="1" applyFill="1" applyBorder="1" applyAlignment="1" applyProtection="1">
      <alignment horizontal="center"/>
    </xf>
    <xf numFmtId="0" fontId="6" fillId="4" borderId="32" xfId="0" applyFont="1" applyFill="1" applyBorder="1" applyAlignment="1" applyProtection="1">
      <alignment horizontal="center"/>
    </xf>
    <xf numFmtId="0" fontId="6" fillId="4" borderId="31" xfId="0" applyFont="1" applyFill="1" applyBorder="1" applyAlignment="1" applyProtection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4" borderId="33" xfId="0" applyFont="1" applyFill="1" applyBorder="1" applyAlignment="1" applyProtection="1">
      <alignment horizontal="center"/>
    </xf>
    <xf numFmtId="0" fontId="6" fillId="4" borderId="15" xfId="0" applyFont="1" applyFill="1" applyBorder="1" applyAlignment="1" applyProtection="1">
      <alignment horizontal="center"/>
    </xf>
    <xf numFmtId="0" fontId="6" fillId="0" borderId="25" xfId="0" applyFont="1" applyFill="1" applyBorder="1" applyAlignment="1" applyProtection="1">
      <alignment horizontal="center"/>
    </xf>
    <xf numFmtId="0" fontId="6" fillId="4" borderId="14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4" borderId="34" xfId="0" applyFont="1" applyFill="1" applyBorder="1" applyAlignment="1" applyProtection="1">
      <alignment horizontal="center"/>
    </xf>
    <xf numFmtId="0" fontId="6" fillId="4" borderId="14" xfId="0" applyFont="1" applyFill="1" applyBorder="1" applyAlignment="1" applyProtection="1">
      <alignment horizontal="center"/>
      <protection hidden="1"/>
    </xf>
    <xf numFmtId="0" fontId="6" fillId="4" borderId="33" xfId="0" applyFont="1" applyFill="1" applyBorder="1" applyAlignment="1" applyProtection="1">
      <alignment horizontal="center"/>
      <protection hidden="1"/>
    </xf>
    <xf numFmtId="0" fontId="6" fillId="4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locked="0"/>
    </xf>
    <xf numFmtId="0" fontId="12" fillId="3" borderId="36" xfId="0" applyFont="1" applyFill="1" applyBorder="1" applyAlignment="1" applyProtection="1">
      <alignment horizontal="center"/>
      <protection locked="0"/>
    </xf>
    <xf numFmtId="0" fontId="12" fillId="3" borderId="24" xfId="0" applyFont="1" applyFill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/>
      <protection locked="0"/>
    </xf>
    <xf numFmtId="0" fontId="12" fillId="3" borderId="10" xfId="0" applyFont="1" applyFill="1" applyBorder="1" applyAlignment="1" applyProtection="1">
      <alignment horizontal="center"/>
      <protection locked="0"/>
    </xf>
    <xf numFmtId="0" fontId="12" fillId="3" borderId="37" xfId="0" applyFont="1" applyFill="1" applyBorder="1" applyAlignment="1" applyProtection="1">
      <alignment horizontal="center"/>
      <protection locked="0"/>
    </xf>
    <xf numFmtId="0" fontId="8" fillId="3" borderId="38" xfId="0" applyFont="1" applyFill="1" applyBorder="1" applyAlignment="1" applyProtection="1">
      <alignment horizontal="center"/>
      <protection locked="0"/>
    </xf>
    <xf numFmtId="0" fontId="8" fillId="3" borderId="18" xfId="0" applyFont="1" applyFill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</xf>
    <xf numFmtId="0" fontId="12" fillId="0" borderId="40" xfId="0" applyFont="1" applyBorder="1" applyAlignment="1" applyProtection="1">
      <alignment horizontal="centerContinuous" vertical="center"/>
    </xf>
    <xf numFmtId="0" fontId="26" fillId="5" borderId="41" xfId="0" applyFont="1" applyFill="1" applyBorder="1" applyAlignment="1" applyProtection="1">
      <alignment textRotation="90"/>
    </xf>
    <xf numFmtId="0" fontId="12" fillId="0" borderId="42" xfId="0" applyFont="1" applyBorder="1" applyAlignment="1" applyProtection="1">
      <alignment horizontal="center"/>
    </xf>
    <xf numFmtId="49" fontId="14" fillId="5" borderId="41" xfId="0" applyNumberFormat="1" applyFont="1" applyFill="1" applyBorder="1" applyAlignment="1" applyProtection="1">
      <alignment horizontal="center"/>
    </xf>
    <xf numFmtId="49" fontId="16" fillId="0" borderId="42" xfId="0" applyNumberFormat="1" applyFont="1" applyFill="1" applyBorder="1" applyAlignment="1" applyProtection="1">
      <protection locked="0"/>
    </xf>
    <xf numFmtId="0" fontId="26" fillId="5" borderId="41" xfId="0" applyFont="1" applyFill="1" applyBorder="1" applyAlignment="1" applyProtection="1">
      <alignment horizontal="center"/>
    </xf>
    <xf numFmtId="0" fontId="9" fillId="0" borderId="42" xfId="0" applyFont="1" applyFill="1" applyBorder="1" applyAlignment="1" applyProtection="1">
      <alignment horizontal="center"/>
      <protection locked="0"/>
    </xf>
    <xf numFmtId="0" fontId="30" fillId="0" borderId="42" xfId="0" applyFont="1" applyFill="1" applyBorder="1" applyAlignment="1" applyProtection="1">
      <alignment horizontal="center"/>
      <protection locked="0"/>
    </xf>
    <xf numFmtId="0" fontId="14" fillId="0" borderId="34" xfId="0" applyFont="1" applyBorder="1" applyAlignment="1" applyProtection="1">
      <alignment horizontal="center" vertical="justify" textRotation="90" wrapText="1"/>
    </xf>
    <xf numFmtId="0" fontId="12" fillId="3" borderId="2" xfId="0" applyFont="1" applyFill="1" applyBorder="1" applyAlignment="1" applyProtection="1">
      <alignment horizontal="center" textRotation="90" wrapText="1"/>
    </xf>
    <xf numFmtId="0" fontId="14" fillId="0" borderId="2" xfId="0" applyFont="1" applyBorder="1" applyAlignment="1" applyProtection="1">
      <alignment horizontal="center" textRotation="90" wrapText="1"/>
    </xf>
    <xf numFmtId="0" fontId="14" fillId="0" borderId="5" xfId="0" applyFont="1" applyBorder="1" applyAlignment="1" applyProtection="1">
      <alignment horizontal="center" vertical="justify" textRotation="90" wrapText="1"/>
    </xf>
    <xf numFmtId="0" fontId="12" fillId="3" borderId="5" xfId="0" applyFont="1" applyFill="1" applyBorder="1" applyAlignment="1" applyProtection="1">
      <alignment horizontal="center" vertical="justify" textRotation="90" wrapText="1"/>
    </xf>
    <xf numFmtId="0" fontId="15" fillId="0" borderId="5" xfId="0" applyFont="1" applyBorder="1" applyAlignment="1" applyProtection="1">
      <alignment horizontal="center" textRotation="90" wrapText="1"/>
    </xf>
    <xf numFmtId="0" fontId="14" fillId="0" borderId="5" xfId="0" applyFont="1" applyBorder="1" applyAlignment="1" applyProtection="1">
      <alignment horizontal="center" textRotation="90" wrapText="1"/>
    </xf>
    <xf numFmtId="0" fontId="15" fillId="0" borderId="5" xfId="0" applyFont="1" applyBorder="1" applyAlignment="1" applyProtection="1">
      <alignment horizontal="center" vertical="center" textRotation="90" wrapText="1"/>
    </xf>
    <xf numFmtId="0" fontId="12" fillId="3" borderId="5" xfId="0" applyFont="1" applyFill="1" applyBorder="1" applyAlignment="1" applyProtection="1">
      <alignment horizontal="center" textRotation="90" wrapText="1"/>
    </xf>
    <xf numFmtId="0" fontId="25" fillId="0" borderId="25" xfId="0" applyFont="1" applyBorder="1" applyAlignment="1" applyProtection="1">
      <alignment horizontal="center" textRotation="90" wrapText="1"/>
    </xf>
    <xf numFmtId="0" fontId="6" fillId="0" borderId="16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8" fillId="0" borderId="32" xfId="0" applyFont="1" applyFill="1" applyBorder="1" applyAlignment="1" applyProtection="1">
      <alignment horizontal="center"/>
      <protection locked="0"/>
    </xf>
    <xf numFmtId="0" fontId="12" fillId="0" borderId="25" xfId="0" applyFont="1" applyFill="1" applyBorder="1" applyProtection="1">
      <protection locked="0"/>
    </xf>
    <xf numFmtId="0" fontId="12" fillId="0" borderId="32" xfId="0" applyFont="1" applyFill="1" applyBorder="1" applyProtection="1">
      <protection locked="0"/>
    </xf>
    <xf numFmtId="0" fontId="6" fillId="0" borderId="43" xfId="0" applyFont="1" applyFill="1" applyBorder="1" applyAlignment="1" applyProtection="1">
      <alignment horizontal="center"/>
    </xf>
    <xf numFmtId="0" fontId="6" fillId="0" borderId="44" xfId="0" applyFont="1" applyFill="1" applyBorder="1" applyAlignment="1" applyProtection="1">
      <alignment horizontal="center"/>
    </xf>
    <xf numFmtId="0" fontId="6" fillId="0" borderId="44" xfId="0" applyFont="1" applyFill="1" applyBorder="1" applyAlignment="1" applyProtection="1">
      <alignment horizontal="center"/>
      <protection hidden="1"/>
    </xf>
    <xf numFmtId="0" fontId="11" fillId="0" borderId="44" xfId="0" applyFont="1" applyFill="1" applyBorder="1" applyAlignment="1" applyProtection="1">
      <alignment horizontal="center"/>
    </xf>
    <xf numFmtId="0" fontId="11" fillId="0" borderId="44" xfId="0" applyFont="1" applyFill="1" applyBorder="1" applyAlignment="1" applyProtection="1">
      <alignment horizontal="center"/>
      <protection hidden="1"/>
    </xf>
    <xf numFmtId="0" fontId="11" fillId="0" borderId="45" xfId="0" applyFont="1" applyFill="1" applyBorder="1" applyAlignment="1" applyProtection="1">
      <alignment horizontal="center"/>
    </xf>
    <xf numFmtId="0" fontId="6" fillId="4" borderId="16" xfId="0" applyFont="1" applyFill="1" applyBorder="1" applyAlignment="1" applyProtection="1">
      <alignment horizontal="center"/>
    </xf>
    <xf numFmtId="0" fontId="6" fillId="0" borderId="45" xfId="0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center"/>
      <protection hidden="1"/>
    </xf>
    <xf numFmtId="0" fontId="8" fillId="0" borderId="46" xfId="0" applyFont="1" applyFill="1" applyBorder="1" applyAlignment="1" applyProtection="1">
      <alignment horizontal="center"/>
      <protection locked="0"/>
    </xf>
    <xf numFmtId="0" fontId="12" fillId="0" borderId="45" xfId="0" applyFont="1" applyFill="1" applyBorder="1" applyProtection="1">
      <protection locked="0"/>
    </xf>
    <xf numFmtId="0" fontId="12" fillId="0" borderId="45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12" fillId="3" borderId="25" xfId="0" applyFont="1" applyFill="1" applyBorder="1" applyProtection="1">
      <protection locked="0"/>
    </xf>
    <xf numFmtId="0" fontId="12" fillId="3" borderId="32" xfId="0" applyFont="1" applyFill="1" applyBorder="1" applyProtection="1">
      <protection locked="0"/>
    </xf>
    <xf numFmtId="0" fontId="12" fillId="3" borderId="25" xfId="0" applyFont="1" applyFill="1" applyBorder="1" applyAlignment="1" applyProtection="1">
      <alignment horizontal="center"/>
      <protection locked="0"/>
    </xf>
    <xf numFmtId="0" fontId="12" fillId="3" borderId="35" xfId="0" applyFont="1" applyFill="1" applyBorder="1" applyAlignment="1" applyProtection="1">
      <alignment horizontal="center"/>
      <protection locked="0"/>
    </xf>
    <xf numFmtId="0" fontId="12" fillId="3" borderId="26" xfId="0" applyFont="1" applyFill="1" applyBorder="1" applyAlignment="1" applyProtection="1">
      <alignment horizontal="center"/>
      <protection locked="0"/>
    </xf>
    <xf numFmtId="0" fontId="11" fillId="3" borderId="26" xfId="0" applyFont="1" applyFill="1" applyBorder="1" applyAlignment="1" applyProtection="1">
      <alignment horizontal="center"/>
      <protection locked="0"/>
    </xf>
    <xf numFmtId="0" fontId="12" fillId="3" borderId="5" xfId="0" applyFont="1" applyFill="1" applyBorder="1" applyProtection="1">
      <protection locked="0"/>
    </xf>
    <xf numFmtId="0" fontId="12" fillId="3" borderId="5" xfId="0" applyFont="1" applyFill="1" applyBorder="1" applyAlignment="1" applyProtection="1">
      <alignment horizontal="center"/>
      <protection locked="0"/>
    </xf>
    <xf numFmtId="0" fontId="18" fillId="0" borderId="51" xfId="0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/>
    </xf>
    <xf numFmtId="0" fontId="18" fillId="0" borderId="31" xfId="0" applyFont="1" applyBorder="1" applyAlignment="1" applyProtection="1">
      <alignment horizontal="center"/>
    </xf>
    <xf numFmtId="0" fontId="21" fillId="0" borderId="51" xfId="0" applyFont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/>
    </xf>
    <xf numFmtId="0" fontId="21" fillId="0" borderId="31" xfId="0" applyFont="1" applyBorder="1" applyAlignment="1" applyProtection="1">
      <alignment horizontal="center"/>
    </xf>
    <xf numFmtId="0" fontId="0" fillId="0" borderId="50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11" fillId="0" borderId="7" xfId="0" applyFont="1" applyBorder="1" applyAlignment="1" applyProtection="1">
      <alignment horizontal="center" vertical="top"/>
    </xf>
    <xf numFmtId="0" fontId="11" fillId="0" borderId="3" xfId="0" applyFont="1" applyBorder="1" applyAlignment="1" applyProtection="1">
      <alignment horizontal="center" vertical="top"/>
    </xf>
    <xf numFmtId="0" fontId="12" fillId="2" borderId="1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48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209550</xdr:rowOff>
    </xdr:to>
    <xdr:pic>
      <xdr:nvPicPr>
        <xdr:cNvPr id="102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143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 macro="" textlink="">
      <xdr:nvSpPr>
        <xdr:cNvPr id="1026" name="Line 5"/>
        <xdr:cNvSpPr>
          <a:spLocks noChangeShapeType="1"/>
        </xdr:cNvSpPr>
      </xdr:nvSpPr>
      <xdr:spPr bwMode="auto">
        <a:xfrm>
          <a:off x="2362200" y="209550"/>
          <a:ext cx="171450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"/>
  <sheetViews>
    <sheetView showGridLines="0" tabSelected="1" zoomScaleNormal="100" workbookViewId="0">
      <pane xSplit="4" ySplit="6" topLeftCell="Z7" activePane="bottomRight" state="frozen"/>
      <selection pane="topRight" activeCell="E1" sqref="E1"/>
      <selection pane="bottomLeft" activeCell="A7" sqref="A7"/>
      <selection pane="bottomRight" activeCell="T9" sqref="T9"/>
    </sheetView>
  </sheetViews>
  <sheetFormatPr defaultRowHeight="12.75"/>
  <cols>
    <col min="1" max="1" width="6.5703125" customWidth="1"/>
    <col min="2" max="2" width="12.85546875" customWidth="1"/>
    <col min="3" max="3" width="16" bestFit="1" customWidth="1"/>
    <col min="4" max="4" width="5.28515625" hidden="1" customWidth="1"/>
    <col min="5" max="5" width="3.42578125" customWidth="1"/>
    <col min="6" max="6" width="4.7109375" customWidth="1"/>
    <col min="7" max="7" width="3.7109375" customWidth="1"/>
    <col min="8" max="10" width="3.85546875" customWidth="1"/>
    <col min="11" max="12" width="3.85546875" hidden="1" customWidth="1"/>
    <col min="13" max="13" width="3.140625" hidden="1" customWidth="1"/>
    <col min="14" max="14" width="4.7109375" hidden="1" customWidth="1"/>
    <col min="15" max="15" width="4.28515625" hidden="1" customWidth="1"/>
    <col min="16" max="16" width="4.7109375" hidden="1" customWidth="1"/>
    <col min="17" max="17" width="3.28515625" customWidth="1"/>
    <col min="18" max="18" width="4" customWidth="1"/>
    <col min="19" max="19" width="2.85546875" customWidth="1"/>
    <col min="20" max="20" width="4.140625" customWidth="1"/>
    <col min="21" max="21" width="4.140625" hidden="1" customWidth="1"/>
    <col min="22" max="22" width="4.5703125" hidden="1" customWidth="1"/>
    <col min="23" max="23" width="3.140625" bestFit="1" customWidth="1"/>
    <col min="24" max="24" width="4.28515625" bestFit="1" customWidth="1"/>
    <col min="25" max="25" width="3.28515625" customWidth="1"/>
    <col min="26" max="26" width="4.85546875" customWidth="1"/>
    <col min="27" max="27" width="5.140625" customWidth="1"/>
    <col min="28" max="29" width="3.28515625" customWidth="1"/>
    <col min="30" max="30" width="3.42578125" customWidth="1"/>
    <col min="31" max="33" width="3.7109375" customWidth="1"/>
    <col min="34" max="34" width="2.85546875" customWidth="1"/>
    <col min="35" max="35" width="3.5703125" customWidth="1"/>
    <col min="36" max="36" width="4.28515625" customWidth="1"/>
    <col min="37" max="37" width="3.140625" customWidth="1"/>
    <col min="38" max="38" width="3" customWidth="1"/>
    <col min="39" max="39" width="3.7109375" customWidth="1"/>
    <col min="40" max="41" width="3.42578125" customWidth="1"/>
    <col min="42" max="42" width="3.7109375" bestFit="1" customWidth="1"/>
    <col min="43" max="43" width="3.28515625" customWidth="1"/>
    <col min="44" max="44" width="3.5703125" customWidth="1"/>
    <col min="45" max="47" width="3.140625" customWidth="1"/>
    <col min="48" max="49" width="3.42578125" customWidth="1"/>
    <col min="50" max="50" width="3.28515625" customWidth="1"/>
    <col min="51" max="51" width="3" customWidth="1"/>
    <col min="52" max="52" width="3.42578125" customWidth="1"/>
    <col min="53" max="53" width="5.5703125" bestFit="1" customWidth="1"/>
    <col min="54" max="54" width="5.140625" customWidth="1"/>
    <col min="55" max="55" width="21.42578125" bestFit="1" customWidth="1"/>
  </cols>
  <sheetData>
    <row r="1" spans="1:55" ht="17.25" thickBot="1">
      <c r="B1" s="72" t="s">
        <v>121</v>
      </c>
      <c r="C1" s="1"/>
      <c r="D1" s="2"/>
      <c r="E1" s="3"/>
      <c r="F1" s="4" t="s">
        <v>106</v>
      </c>
      <c r="G1" s="5"/>
      <c r="H1" s="6"/>
      <c r="I1" s="6"/>
      <c r="J1" s="6"/>
      <c r="K1" s="6"/>
      <c r="L1" s="6"/>
      <c r="M1" s="5"/>
      <c r="N1" s="6"/>
      <c r="O1" s="6"/>
      <c r="P1" s="6"/>
      <c r="Q1" s="5"/>
      <c r="R1" s="6"/>
      <c r="S1" s="5"/>
      <c r="T1" s="6"/>
      <c r="U1" s="6"/>
      <c r="V1" s="6"/>
      <c r="W1" s="6"/>
      <c r="X1" s="6"/>
      <c r="Y1" s="6"/>
      <c r="Z1" s="6"/>
      <c r="AA1" s="6"/>
      <c r="AB1" s="5"/>
      <c r="AC1" s="6"/>
      <c r="AD1" s="5"/>
      <c r="AE1" s="6"/>
      <c r="AF1" s="5"/>
      <c r="AG1" s="6"/>
      <c r="AH1" s="5"/>
      <c r="AI1" s="6"/>
      <c r="AJ1" s="6"/>
      <c r="AK1" s="5"/>
      <c r="AL1" s="6"/>
      <c r="AM1" s="5"/>
      <c r="AN1" s="6"/>
      <c r="AO1" s="5"/>
      <c r="AP1" s="6"/>
      <c r="AQ1" s="5"/>
      <c r="AR1" s="6"/>
      <c r="AS1" s="5"/>
      <c r="AT1" s="6"/>
      <c r="AU1" s="5"/>
      <c r="AV1" s="6"/>
      <c r="AW1" s="5"/>
      <c r="AX1" s="6"/>
      <c r="AY1" s="5"/>
      <c r="AZ1" s="6"/>
      <c r="BA1" s="6"/>
      <c r="BB1" s="6"/>
      <c r="BC1" s="7"/>
    </row>
    <row r="2" spans="1:55" ht="17.25" thickBot="1">
      <c r="A2" s="8"/>
      <c r="B2" s="72" t="s">
        <v>107</v>
      </c>
      <c r="C2" s="1"/>
      <c r="D2" s="2"/>
      <c r="E2" s="187" t="s">
        <v>73</v>
      </c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9"/>
      <c r="AA2" s="40"/>
      <c r="AB2" s="190" t="s">
        <v>1</v>
      </c>
      <c r="AC2" s="191"/>
      <c r="AD2" s="191"/>
      <c r="AE2" s="191"/>
      <c r="AF2" s="191"/>
      <c r="AG2" s="191"/>
      <c r="AH2" s="191"/>
      <c r="AI2" s="192"/>
      <c r="AJ2" s="40"/>
      <c r="AK2" s="27"/>
      <c r="AL2" s="26" t="s">
        <v>2</v>
      </c>
      <c r="AM2" s="28"/>
      <c r="AN2" s="9"/>
      <c r="AO2" s="27"/>
      <c r="AP2" s="9"/>
      <c r="AQ2" s="27"/>
      <c r="AR2" s="9"/>
      <c r="AS2" s="27"/>
      <c r="AT2" s="9"/>
      <c r="AU2" s="27"/>
      <c r="AV2" s="9"/>
      <c r="AW2" s="27"/>
      <c r="AX2" s="9"/>
      <c r="AY2" s="27"/>
      <c r="AZ2" s="45"/>
      <c r="BA2" s="40"/>
      <c r="BB2" s="6"/>
      <c r="BC2" s="7"/>
    </row>
    <row r="3" spans="1:55">
      <c r="A3" s="10"/>
      <c r="B3" s="11"/>
      <c r="C3" s="11"/>
      <c r="D3" s="7"/>
      <c r="E3" s="193" t="s">
        <v>3</v>
      </c>
      <c r="F3" s="194"/>
      <c r="G3" s="195" t="s">
        <v>77</v>
      </c>
      <c r="H3" s="196"/>
      <c r="I3" s="197" t="s">
        <v>7</v>
      </c>
      <c r="J3" s="194"/>
      <c r="K3" s="29" t="s">
        <v>66</v>
      </c>
      <c r="L3" s="12"/>
      <c r="M3" s="31"/>
      <c r="N3" s="13" t="s">
        <v>59</v>
      </c>
      <c r="O3" s="48" t="s">
        <v>4</v>
      </c>
      <c r="P3" s="13"/>
      <c r="Q3" s="197" t="s">
        <v>78</v>
      </c>
      <c r="R3" s="198"/>
      <c r="S3" s="198"/>
      <c r="T3" s="194"/>
      <c r="U3" s="30" t="s">
        <v>5</v>
      </c>
      <c r="V3" s="14"/>
      <c r="W3" s="136"/>
      <c r="X3" s="136"/>
      <c r="Y3" s="195" t="s">
        <v>9</v>
      </c>
      <c r="Z3" s="196"/>
      <c r="AA3" s="41"/>
      <c r="AB3" s="193" t="s">
        <v>6</v>
      </c>
      <c r="AC3" s="194"/>
      <c r="AD3" s="197" t="s">
        <v>7</v>
      </c>
      <c r="AE3" s="194"/>
      <c r="AF3" s="197" t="s">
        <v>8</v>
      </c>
      <c r="AG3" s="194"/>
      <c r="AH3" s="197" t="s">
        <v>9</v>
      </c>
      <c r="AI3" s="194"/>
      <c r="AJ3" s="41"/>
      <c r="AK3" s="193" t="s">
        <v>6</v>
      </c>
      <c r="AL3" s="194"/>
      <c r="AM3" s="197" t="s">
        <v>7</v>
      </c>
      <c r="AN3" s="194"/>
      <c r="AO3" s="197" t="s">
        <v>10</v>
      </c>
      <c r="AP3" s="194"/>
      <c r="AQ3" s="197" t="s">
        <v>11</v>
      </c>
      <c r="AR3" s="194"/>
      <c r="AS3" s="197" t="s">
        <v>12</v>
      </c>
      <c r="AT3" s="194"/>
      <c r="AU3" s="197" t="s">
        <v>13</v>
      </c>
      <c r="AV3" s="194"/>
      <c r="AW3" s="197" t="s">
        <v>14</v>
      </c>
      <c r="AX3" s="194"/>
      <c r="AY3" s="199" t="s">
        <v>62</v>
      </c>
      <c r="AZ3" s="200"/>
      <c r="BA3" s="41"/>
      <c r="BB3" s="15"/>
      <c r="BC3" s="10"/>
    </row>
    <row r="4" spans="1:55" ht="18" customHeight="1" thickBot="1">
      <c r="A4" s="7"/>
      <c r="B4" s="11"/>
      <c r="C4" s="11"/>
      <c r="D4" s="16"/>
      <c r="E4" s="51" t="s">
        <v>15</v>
      </c>
      <c r="F4" s="52"/>
      <c r="G4" s="69" t="s">
        <v>16</v>
      </c>
      <c r="H4" s="52"/>
      <c r="I4" s="201" t="s">
        <v>65</v>
      </c>
      <c r="J4" s="202"/>
      <c r="K4" s="56" t="s">
        <v>67</v>
      </c>
      <c r="L4" s="56"/>
      <c r="M4" s="71" t="s">
        <v>58</v>
      </c>
      <c r="N4" s="70"/>
      <c r="O4" s="54" t="s">
        <v>17</v>
      </c>
      <c r="P4" s="55"/>
      <c r="Q4" s="53" t="s">
        <v>103</v>
      </c>
      <c r="R4" s="56"/>
      <c r="S4" s="57"/>
      <c r="T4" s="52"/>
      <c r="U4" s="54" t="s">
        <v>18</v>
      </c>
      <c r="V4" s="52"/>
      <c r="W4" s="137"/>
      <c r="X4" s="137"/>
      <c r="Y4" s="50" t="s">
        <v>19</v>
      </c>
      <c r="Z4" s="49"/>
      <c r="AA4" s="42"/>
      <c r="AB4" s="33"/>
      <c r="AC4" s="18"/>
      <c r="AD4" s="32"/>
      <c r="AE4" s="18"/>
      <c r="AF4" s="32"/>
      <c r="AG4" s="18"/>
      <c r="AH4" s="32"/>
      <c r="AI4" s="17"/>
      <c r="AJ4" s="42"/>
      <c r="AK4" s="33"/>
      <c r="AL4" s="18"/>
      <c r="AM4" s="32"/>
      <c r="AN4" s="18"/>
      <c r="AO4" s="203" t="s">
        <v>76</v>
      </c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5"/>
      <c r="BA4" s="42"/>
      <c r="BB4" s="7"/>
      <c r="BC4" s="7"/>
    </row>
    <row r="5" spans="1:55" ht="111" customHeight="1" thickBot="1">
      <c r="A5" s="47" t="s">
        <v>20</v>
      </c>
      <c r="B5" s="37" t="s">
        <v>21</v>
      </c>
      <c r="C5" s="37" t="s">
        <v>22</v>
      </c>
      <c r="D5" s="145" t="s">
        <v>23</v>
      </c>
      <c r="E5" s="146" t="s">
        <v>81</v>
      </c>
      <c r="F5" s="147" t="s">
        <v>70</v>
      </c>
      <c r="G5" s="146" t="s">
        <v>82</v>
      </c>
      <c r="H5" s="148" t="s">
        <v>79</v>
      </c>
      <c r="I5" s="149" t="s">
        <v>83</v>
      </c>
      <c r="J5" s="150" t="s">
        <v>84</v>
      </c>
      <c r="K5" s="146" t="s">
        <v>24</v>
      </c>
      <c r="L5" s="151" t="s">
        <v>68</v>
      </c>
      <c r="M5" s="149" t="s">
        <v>57</v>
      </c>
      <c r="N5" s="152" t="s">
        <v>69</v>
      </c>
      <c r="O5" s="149" t="s">
        <v>25</v>
      </c>
      <c r="P5" s="152" t="s">
        <v>71</v>
      </c>
      <c r="Q5" s="146" t="s">
        <v>82</v>
      </c>
      <c r="R5" s="151" t="s">
        <v>26</v>
      </c>
      <c r="S5" s="146" t="s">
        <v>82</v>
      </c>
      <c r="T5" s="151" t="s">
        <v>27</v>
      </c>
      <c r="U5" s="146" t="s">
        <v>24</v>
      </c>
      <c r="V5" s="151" t="s">
        <v>28</v>
      </c>
      <c r="W5" s="146" t="s">
        <v>82</v>
      </c>
      <c r="X5" s="151" t="s">
        <v>104</v>
      </c>
      <c r="Y5" s="153" t="s">
        <v>85</v>
      </c>
      <c r="Z5" s="154" t="s">
        <v>29</v>
      </c>
      <c r="AA5" s="43" t="s">
        <v>30</v>
      </c>
      <c r="AB5" s="35" t="s">
        <v>86</v>
      </c>
      <c r="AC5" s="19" t="s">
        <v>31</v>
      </c>
      <c r="AD5" s="25" t="s">
        <v>87</v>
      </c>
      <c r="AE5" s="20" t="s">
        <v>32</v>
      </c>
      <c r="AF5" s="25" t="s">
        <v>88</v>
      </c>
      <c r="AG5" s="20" t="s">
        <v>33</v>
      </c>
      <c r="AH5" s="34" t="s">
        <v>85</v>
      </c>
      <c r="AI5" s="39" t="s">
        <v>34</v>
      </c>
      <c r="AJ5" s="44" t="s">
        <v>35</v>
      </c>
      <c r="AK5" s="34" t="s">
        <v>89</v>
      </c>
      <c r="AL5" s="20" t="s">
        <v>36</v>
      </c>
      <c r="AM5" s="34" t="s">
        <v>86</v>
      </c>
      <c r="AN5" s="20" t="s">
        <v>37</v>
      </c>
      <c r="AO5" s="36" t="s">
        <v>90</v>
      </c>
      <c r="AP5" s="20" t="s">
        <v>38</v>
      </c>
      <c r="AQ5" s="36" t="s">
        <v>91</v>
      </c>
      <c r="AR5" s="20" t="s">
        <v>39</v>
      </c>
      <c r="AS5" s="36" t="s">
        <v>92</v>
      </c>
      <c r="AT5" s="20" t="s">
        <v>61</v>
      </c>
      <c r="AU5" s="36" t="s">
        <v>93</v>
      </c>
      <c r="AV5" s="20" t="s">
        <v>40</v>
      </c>
      <c r="AW5" s="34" t="s">
        <v>86</v>
      </c>
      <c r="AX5" s="20" t="s">
        <v>41</v>
      </c>
      <c r="AY5" s="34" t="s">
        <v>94</v>
      </c>
      <c r="AZ5" s="46" t="s">
        <v>63</v>
      </c>
      <c r="BA5" s="44" t="s">
        <v>42</v>
      </c>
      <c r="BB5" s="138" t="s">
        <v>43</v>
      </c>
      <c r="BC5" s="139" t="s">
        <v>44</v>
      </c>
    </row>
    <row r="6" spans="1:55" ht="18.75" thickBot="1">
      <c r="A6" s="38"/>
      <c r="B6" s="21"/>
      <c r="C6" s="21"/>
      <c r="D6" s="58"/>
      <c r="E6" s="59"/>
      <c r="F6" s="60" t="s">
        <v>45</v>
      </c>
      <c r="G6" s="61"/>
      <c r="H6" s="60" t="s">
        <v>80</v>
      </c>
      <c r="I6" s="62"/>
      <c r="J6" s="63"/>
      <c r="K6" s="62"/>
      <c r="L6" s="64" t="s">
        <v>47</v>
      </c>
      <c r="M6" s="62"/>
      <c r="N6" s="63" t="s">
        <v>46</v>
      </c>
      <c r="O6" s="62"/>
      <c r="P6" s="64" t="s">
        <v>47</v>
      </c>
      <c r="Q6" s="62"/>
      <c r="R6" s="64" t="s">
        <v>49</v>
      </c>
      <c r="S6" s="62"/>
      <c r="T6" s="64" t="s">
        <v>47</v>
      </c>
      <c r="U6" s="62"/>
      <c r="V6" s="64" t="s">
        <v>48</v>
      </c>
      <c r="W6" s="62"/>
      <c r="X6" s="64" t="s">
        <v>48</v>
      </c>
      <c r="Y6" s="62"/>
      <c r="Z6" s="65" t="s">
        <v>50</v>
      </c>
      <c r="AA6" s="66"/>
      <c r="AB6" s="67"/>
      <c r="AC6" s="60" t="s">
        <v>51</v>
      </c>
      <c r="AD6" s="61"/>
      <c r="AE6" s="64" t="s">
        <v>52</v>
      </c>
      <c r="AF6" s="62"/>
      <c r="AG6" s="64" t="s">
        <v>47</v>
      </c>
      <c r="AH6" s="68"/>
      <c r="AI6" s="65" t="s">
        <v>51</v>
      </c>
      <c r="AJ6" s="66"/>
      <c r="AK6" s="67"/>
      <c r="AL6" s="60" t="s">
        <v>53</v>
      </c>
      <c r="AM6" s="61"/>
      <c r="AN6" s="64" t="s">
        <v>54</v>
      </c>
      <c r="AO6" s="62"/>
      <c r="AP6" s="64" t="s">
        <v>55</v>
      </c>
      <c r="AQ6" s="62"/>
      <c r="AR6" s="64" t="s">
        <v>47</v>
      </c>
      <c r="AS6" s="62"/>
      <c r="AT6" s="64" t="s">
        <v>56</v>
      </c>
      <c r="AU6" s="62"/>
      <c r="AV6" s="64" t="s">
        <v>55</v>
      </c>
      <c r="AW6" s="62"/>
      <c r="AX6" s="64" t="s">
        <v>60</v>
      </c>
      <c r="AY6" s="68"/>
      <c r="AZ6" s="65" t="s">
        <v>64</v>
      </c>
      <c r="BA6" s="66"/>
      <c r="BB6" s="140"/>
      <c r="BC6" s="141"/>
    </row>
    <row r="7" spans="1:55" ht="16.5" thickBot="1">
      <c r="A7" s="83" t="s">
        <v>95</v>
      </c>
      <c r="B7" s="208" t="s">
        <v>96</v>
      </c>
      <c r="C7" s="209"/>
      <c r="D7" s="81"/>
      <c r="E7" s="128"/>
      <c r="F7" s="106"/>
      <c r="G7" s="131"/>
      <c r="H7" s="106"/>
      <c r="I7" s="131"/>
      <c r="J7" s="112"/>
      <c r="K7" s="84"/>
      <c r="L7" s="96"/>
      <c r="M7" s="84"/>
      <c r="N7" s="97"/>
      <c r="O7" s="84"/>
      <c r="P7" s="84"/>
      <c r="Q7" s="131"/>
      <c r="R7" s="106"/>
      <c r="S7" s="131"/>
      <c r="T7" s="106"/>
      <c r="U7" s="84"/>
      <c r="V7" s="84"/>
      <c r="W7" s="131"/>
      <c r="X7" s="106"/>
      <c r="Y7" s="131"/>
      <c r="Z7" s="106"/>
      <c r="AA7" s="116"/>
      <c r="AB7" s="128"/>
      <c r="AC7" s="106"/>
      <c r="AD7" s="131"/>
      <c r="AE7" s="106"/>
      <c r="AF7" s="131"/>
      <c r="AG7" s="106"/>
      <c r="AH7" s="131"/>
      <c r="AI7" s="121"/>
      <c r="AJ7" s="122"/>
      <c r="AK7" s="128"/>
      <c r="AL7" s="83"/>
      <c r="AM7" s="131"/>
      <c r="AN7" s="83"/>
      <c r="AO7" s="131"/>
      <c r="AP7" s="83"/>
      <c r="AQ7" s="131"/>
      <c r="AR7" s="83"/>
      <c r="AS7" s="131"/>
      <c r="AT7" s="83"/>
      <c r="AU7" s="131"/>
      <c r="AV7" s="83"/>
      <c r="AW7" s="131"/>
      <c r="AX7" s="83"/>
      <c r="AY7" s="131"/>
      <c r="AZ7" s="83"/>
      <c r="BA7" s="125"/>
      <c r="BB7" s="142"/>
      <c r="BC7" s="144"/>
    </row>
    <row r="8" spans="1:55" s="73" customFormat="1" ht="16.5" thickBot="1">
      <c r="A8" s="135">
        <v>1</v>
      </c>
      <c r="B8" s="88" t="s">
        <v>108</v>
      </c>
      <c r="C8" s="88" t="s">
        <v>109</v>
      </c>
      <c r="D8" s="89">
        <v>1960</v>
      </c>
      <c r="E8" s="129">
        <v>22</v>
      </c>
      <c r="F8" s="108">
        <f>E8*6</f>
        <v>132</v>
      </c>
      <c r="G8" s="132">
        <v>0</v>
      </c>
      <c r="H8" s="108">
        <f>G8*3</f>
        <v>0</v>
      </c>
      <c r="I8" s="132">
        <v>4</v>
      </c>
      <c r="J8" s="113">
        <f>IF(I8&lt;=4,I8*3,12+(I8-4)*3*2/3)</f>
        <v>12</v>
      </c>
      <c r="K8" s="82"/>
      <c r="L8" s="90">
        <f>K8*3</f>
        <v>0</v>
      </c>
      <c r="M8" s="82"/>
      <c r="N8" s="91">
        <f>IF(M8&lt;=4,M8*3,12+(M8-4)*3*2/3)</f>
        <v>0</v>
      </c>
      <c r="O8" s="82"/>
      <c r="P8" s="90">
        <f>O8*3</f>
        <v>0</v>
      </c>
      <c r="Q8" s="132">
        <v>5</v>
      </c>
      <c r="R8" s="108">
        <f>IF(Q8&gt;5,10,Q8*2)</f>
        <v>10</v>
      </c>
      <c r="S8" s="132">
        <v>16</v>
      </c>
      <c r="T8" s="108">
        <f>S8*3</f>
        <v>48</v>
      </c>
      <c r="U8" s="82"/>
      <c r="V8" s="90">
        <f>U8</f>
        <v>0</v>
      </c>
      <c r="W8" s="132"/>
      <c r="X8" s="108">
        <f>W8*1</f>
        <v>0</v>
      </c>
      <c r="Y8" s="132" t="s">
        <v>72</v>
      </c>
      <c r="Z8" s="108">
        <f>IF(Y8="si",10,0)</f>
        <v>10</v>
      </c>
      <c r="AA8" s="124">
        <f>F8+H8+J8+L8+N8+P8+R8+T8+V8+Z8+X8</f>
        <v>212</v>
      </c>
      <c r="AB8" s="129" t="s">
        <v>105</v>
      </c>
      <c r="AC8" s="108">
        <f>IF(AB8="si",6,0)</f>
        <v>6</v>
      </c>
      <c r="AD8" s="132"/>
      <c r="AE8" s="108">
        <f>AD8*4</f>
        <v>0</v>
      </c>
      <c r="AF8" s="132">
        <v>1</v>
      </c>
      <c r="AG8" s="108">
        <f>AF8*3</f>
        <v>3</v>
      </c>
      <c r="AH8" s="132"/>
      <c r="AI8" s="123">
        <f>IF(AH8="si",6,0)</f>
        <v>0</v>
      </c>
      <c r="AJ8" s="124">
        <f>AC8+AE8+AG8+AI8</f>
        <v>9</v>
      </c>
      <c r="AK8" s="129"/>
      <c r="AL8" s="108">
        <f>AK8*3</f>
        <v>0</v>
      </c>
      <c r="AM8" s="132" t="s">
        <v>72</v>
      </c>
      <c r="AN8" s="108">
        <f>IF(AM8="si",12,0)</f>
        <v>12</v>
      </c>
      <c r="AO8" s="132"/>
      <c r="AP8" s="108">
        <f>AO8*5</f>
        <v>0</v>
      </c>
      <c r="AQ8" s="132"/>
      <c r="AR8" s="108">
        <f>AQ8*3</f>
        <v>0</v>
      </c>
      <c r="AS8" s="132">
        <v>1</v>
      </c>
      <c r="AT8" s="108">
        <f>AS8*1</f>
        <v>1</v>
      </c>
      <c r="AU8" s="132"/>
      <c r="AV8" s="108">
        <f>AU8*5</f>
        <v>0</v>
      </c>
      <c r="AW8" s="132"/>
      <c r="AX8" s="108">
        <f>IF(AW8="si",5,0)</f>
        <v>0</v>
      </c>
      <c r="AY8" s="132">
        <v>3</v>
      </c>
      <c r="AZ8" s="108">
        <f>AY8*1</f>
        <v>3</v>
      </c>
      <c r="BA8" s="127">
        <f>AL8+AN8+AZ8+IF(AP8+AR8+AT8+AV8+AX8&gt;10,10,AP8+AR8+AT8+AV8+AX8)</f>
        <v>16</v>
      </c>
      <c r="BB8" s="142">
        <f>AA8+AJ8+BA8</f>
        <v>237</v>
      </c>
      <c r="BC8" s="144"/>
    </row>
    <row r="9" spans="1:55" s="73" customFormat="1" ht="16.5" thickBot="1">
      <c r="A9" s="178"/>
      <c r="B9" s="179"/>
      <c r="C9" s="180"/>
      <c r="D9" s="181"/>
      <c r="E9" s="182"/>
      <c r="F9" s="106"/>
      <c r="G9" s="183"/>
      <c r="H9" s="106"/>
      <c r="I9" s="183"/>
      <c r="J9" s="112"/>
      <c r="K9" s="184"/>
      <c r="L9" s="96"/>
      <c r="M9" s="184"/>
      <c r="N9" s="97"/>
      <c r="O9" s="184"/>
      <c r="P9" s="96"/>
      <c r="Q9" s="183"/>
      <c r="R9" s="106"/>
      <c r="S9" s="183"/>
      <c r="T9" s="106"/>
      <c r="U9" s="184"/>
      <c r="V9" s="96"/>
      <c r="W9" s="183"/>
      <c r="X9" s="106"/>
      <c r="Y9" s="183"/>
      <c r="Z9" s="106"/>
      <c r="AA9" s="158"/>
      <c r="AB9" s="182"/>
      <c r="AC9" s="106"/>
      <c r="AD9" s="183"/>
      <c r="AE9" s="106"/>
      <c r="AF9" s="183"/>
      <c r="AG9" s="106"/>
      <c r="AH9" s="183"/>
      <c r="AI9" s="121"/>
      <c r="AJ9" s="122"/>
      <c r="AK9" s="182"/>
      <c r="AL9" s="106"/>
      <c r="AM9" s="183"/>
      <c r="AN9" s="106"/>
      <c r="AO9" s="183"/>
      <c r="AP9" s="106"/>
      <c r="AQ9" s="183"/>
      <c r="AR9" s="106"/>
      <c r="AS9" s="183"/>
      <c r="AT9" s="106"/>
      <c r="AU9" s="183"/>
      <c r="AV9" s="106"/>
      <c r="AW9" s="183"/>
      <c r="AX9" s="106"/>
      <c r="AY9" s="183"/>
      <c r="AZ9" s="106"/>
      <c r="BA9" s="125"/>
      <c r="BB9" s="142"/>
      <c r="BC9" s="144"/>
    </row>
    <row r="10" spans="1:55" s="73" customFormat="1" ht="16.5" thickBot="1">
      <c r="A10" s="178" t="s">
        <v>119</v>
      </c>
      <c r="B10" s="212" t="s">
        <v>118</v>
      </c>
      <c r="C10" s="213"/>
      <c r="D10" s="181"/>
      <c r="E10" s="182"/>
      <c r="F10" s="106"/>
      <c r="G10" s="183"/>
      <c r="H10" s="106"/>
      <c r="I10" s="183"/>
      <c r="J10" s="112"/>
      <c r="K10" s="184"/>
      <c r="L10" s="96"/>
      <c r="M10" s="184"/>
      <c r="N10" s="97"/>
      <c r="O10" s="184"/>
      <c r="P10" s="96"/>
      <c r="Q10" s="183"/>
      <c r="R10" s="106"/>
      <c r="S10" s="183"/>
      <c r="T10" s="106"/>
      <c r="U10" s="184"/>
      <c r="V10" s="96"/>
      <c r="W10" s="183"/>
      <c r="X10" s="106"/>
      <c r="Y10" s="183"/>
      <c r="Z10" s="106"/>
      <c r="AA10" s="158"/>
      <c r="AB10" s="182"/>
      <c r="AC10" s="106"/>
      <c r="AD10" s="183"/>
      <c r="AE10" s="106"/>
      <c r="AF10" s="183"/>
      <c r="AG10" s="106"/>
      <c r="AH10" s="183"/>
      <c r="AI10" s="121"/>
      <c r="AJ10" s="122"/>
      <c r="AK10" s="182"/>
      <c r="AL10" s="106"/>
      <c r="AM10" s="183"/>
      <c r="AN10" s="106"/>
      <c r="AO10" s="183"/>
      <c r="AP10" s="106"/>
      <c r="AQ10" s="183"/>
      <c r="AR10" s="106"/>
      <c r="AS10" s="183"/>
      <c r="AT10" s="106"/>
      <c r="AU10" s="183"/>
      <c r="AV10" s="106"/>
      <c r="AW10" s="183"/>
      <c r="AX10" s="106"/>
      <c r="AY10" s="183"/>
      <c r="AZ10" s="106"/>
      <c r="BA10" s="125"/>
      <c r="BB10" s="142"/>
      <c r="BC10" s="144"/>
    </row>
    <row r="11" spans="1:55" s="73" customFormat="1" ht="16.5" thickBot="1">
      <c r="A11" s="178"/>
      <c r="B11" s="185" t="s">
        <v>116</v>
      </c>
      <c r="C11" s="185" t="s">
        <v>117</v>
      </c>
      <c r="D11" s="186"/>
      <c r="E11" s="129">
        <v>7</v>
      </c>
      <c r="F11" s="108">
        <f>E11*6</f>
        <v>42</v>
      </c>
      <c r="G11" s="132">
        <v>0</v>
      </c>
      <c r="H11" s="108">
        <f>G11*3</f>
        <v>0</v>
      </c>
      <c r="I11" s="132">
        <v>16</v>
      </c>
      <c r="J11" s="113">
        <f>IF(I11&lt;=4,I11*3,12+(I11-4)*3*2/3)</f>
        <v>36</v>
      </c>
      <c r="K11" s="82"/>
      <c r="L11" s="90">
        <f>K11*3</f>
        <v>0</v>
      </c>
      <c r="M11" s="82"/>
      <c r="N11" s="91">
        <f>IF(M11&lt;=4,M11*3,12+(M11-4)*3*2/3)</f>
        <v>0</v>
      </c>
      <c r="O11" s="82"/>
      <c r="P11" s="90">
        <f>O11*3</f>
        <v>0</v>
      </c>
      <c r="Q11" s="132">
        <v>5</v>
      </c>
      <c r="R11" s="108">
        <f>IF(Q11&gt;5,10,Q11*2)</f>
        <v>10</v>
      </c>
      <c r="S11" s="132">
        <v>0</v>
      </c>
      <c r="T11" s="108">
        <f>S11*3</f>
        <v>0</v>
      </c>
      <c r="U11" s="82"/>
      <c r="V11" s="90">
        <f>U11</f>
        <v>0</v>
      </c>
      <c r="W11" s="132"/>
      <c r="X11" s="108">
        <f>W11*1</f>
        <v>0</v>
      </c>
      <c r="Y11" s="132"/>
      <c r="Z11" s="108">
        <f>IF(Y11="si",10,0)</f>
        <v>0</v>
      </c>
      <c r="AA11" s="124">
        <f>F11+H11+J11+L11+N11+P11+R11+T11+V11+Z11+X11</f>
        <v>88</v>
      </c>
      <c r="AB11" s="129" t="s">
        <v>105</v>
      </c>
      <c r="AC11" s="108">
        <f>IF(AB11="si",6,0)</f>
        <v>6</v>
      </c>
      <c r="AD11" s="132"/>
      <c r="AE11" s="108">
        <f>AD11*4</f>
        <v>0</v>
      </c>
      <c r="AF11" s="132"/>
      <c r="AG11" s="108">
        <f>AF11*3</f>
        <v>0</v>
      </c>
      <c r="AH11" s="132"/>
      <c r="AI11" s="123">
        <f>IF(AH11="si",6,0)</f>
        <v>0</v>
      </c>
      <c r="AJ11" s="124">
        <f>AC11+AE11+AG11+AI11</f>
        <v>6</v>
      </c>
      <c r="AK11" s="129"/>
      <c r="AL11" s="108">
        <f>AK11*3</f>
        <v>0</v>
      </c>
      <c r="AM11" s="132"/>
      <c r="AN11" s="108">
        <f>IF(AM11="si",12,0)</f>
        <v>0</v>
      </c>
      <c r="AO11" s="132">
        <v>1</v>
      </c>
      <c r="AP11" s="108">
        <f>AO11*5</f>
        <v>5</v>
      </c>
      <c r="AQ11" s="132">
        <v>1</v>
      </c>
      <c r="AR11" s="108">
        <f>AQ11*3</f>
        <v>3</v>
      </c>
      <c r="AS11" s="132">
        <v>2</v>
      </c>
      <c r="AT11" s="108">
        <f>AS11*1</f>
        <v>2</v>
      </c>
      <c r="AU11" s="132"/>
      <c r="AV11" s="108">
        <f>AU11*5</f>
        <v>0</v>
      </c>
      <c r="AW11" s="132"/>
      <c r="AX11" s="108">
        <f>IF(AW11="si",5,0)</f>
        <v>0</v>
      </c>
      <c r="AY11" s="132"/>
      <c r="AZ11" s="108">
        <f>AY11*1</f>
        <v>0</v>
      </c>
      <c r="BA11" s="127">
        <f>AL11+AN11+AZ11+IF(AP11+AR11+AT11+AV11+AX11&gt;10,10,AP11+AR11+AT11+AV11+AX11)</f>
        <v>10</v>
      </c>
      <c r="BB11" s="142">
        <f>AA11+AJ11+BA11</f>
        <v>104</v>
      </c>
      <c r="BC11" s="144"/>
    </row>
    <row r="12" spans="1:55" s="73" customFormat="1" ht="16.5" thickBot="1">
      <c r="A12" s="159"/>
      <c r="B12" s="160"/>
      <c r="C12" s="161"/>
      <c r="D12" s="81"/>
      <c r="E12" s="128"/>
      <c r="F12" s="106"/>
      <c r="G12" s="131"/>
      <c r="H12" s="106"/>
      <c r="I12" s="131"/>
      <c r="J12" s="112"/>
      <c r="K12" s="84"/>
      <c r="L12" s="96"/>
      <c r="M12" s="84"/>
      <c r="N12" s="97"/>
      <c r="O12" s="84"/>
      <c r="P12" s="96"/>
      <c r="Q12" s="131"/>
      <c r="R12" s="106"/>
      <c r="S12" s="131"/>
      <c r="T12" s="106"/>
      <c r="U12" s="84"/>
      <c r="V12" s="96"/>
      <c r="W12" s="131"/>
      <c r="X12" s="106"/>
      <c r="Y12" s="131"/>
      <c r="Z12" s="106"/>
      <c r="AA12" s="158"/>
      <c r="AB12" s="128"/>
      <c r="AC12" s="106"/>
      <c r="AD12" s="131"/>
      <c r="AE12" s="106"/>
      <c r="AF12" s="131"/>
      <c r="AG12" s="106"/>
      <c r="AH12" s="131"/>
      <c r="AI12" s="121"/>
      <c r="AJ12" s="122"/>
      <c r="AK12" s="128"/>
      <c r="AL12" s="106"/>
      <c r="AM12" s="131"/>
      <c r="AN12" s="106"/>
      <c r="AO12" s="131"/>
      <c r="AP12" s="106"/>
      <c r="AQ12" s="131"/>
      <c r="AR12" s="106"/>
      <c r="AS12" s="131"/>
      <c r="AT12" s="106"/>
      <c r="AU12" s="131"/>
      <c r="AV12" s="106"/>
      <c r="AW12" s="131"/>
      <c r="AX12" s="106"/>
      <c r="AY12" s="131"/>
      <c r="AZ12" s="106"/>
      <c r="BA12" s="125"/>
      <c r="BB12" s="142"/>
      <c r="BC12" s="144"/>
    </row>
    <row r="13" spans="1:55" s="73" customFormat="1" ht="16.5" thickBot="1">
      <c r="A13" s="83" t="s">
        <v>98</v>
      </c>
      <c r="B13" s="206" t="s">
        <v>97</v>
      </c>
      <c r="C13" s="207"/>
      <c r="D13" s="81"/>
      <c r="E13" s="128"/>
      <c r="F13" s="106"/>
      <c r="G13" s="131"/>
      <c r="H13" s="106"/>
      <c r="I13" s="131"/>
      <c r="J13" s="112"/>
      <c r="K13" s="84"/>
      <c r="L13" s="96"/>
      <c r="M13" s="84"/>
      <c r="N13" s="97"/>
      <c r="O13" s="84"/>
      <c r="P13" s="84"/>
      <c r="Q13" s="131"/>
      <c r="R13" s="106"/>
      <c r="S13" s="131"/>
      <c r="T13" s="106"/>
      <c r="U13" s="84"/>
      <c r="V13" s="84"/>
      <c r="W13" s="131"/>
      <c r="X13" s="106"/>
      <c r="Y13" s="131"/>
      <c r="Z13" s="106"/>
      <c r="AA13" s="116"/>
      <c r="AB13" s="128"/>
      <c r="AC13" s="106"/>
      <c r="AD13" s="131"/>
      <c r="AE13" s="106"/>
      <c r="AF13" s="131"/>
      <c r="AG13" s="106"/>
      <c r="AH13" s="131"/>
      <c r="AI13" s="121"/>
      <c r="AJ13" s="122"/>
      <c r="AK13" s="128"/>
      <c r="AL13" s="83"/>
      <c r="AM13" s="131"/>
      <c r="AN13" s="83"/>
      <c r="AO13" s="131"/>
      <c r="AP13" s="83"/>
      <c r="AQ13" s="131"/>
      <c r="AR13" s="83"/>
      <c r="AS13" s="131"/>
      <c r="AT13" s="83"/>
      <c r="AU13" s="131"/>
      <c r="AV13" s="83"/>
      <c r="AW13" s="131"/>
      <c r="AX13" s="83"/>
      <c r="AY13" s="131"/>
      <c r="AZ13" s="83"/>
      <c r="BA13" s="125"/>
      <c r="BB13" s="142"/>
      <c r="BC13" s="144"/>
    </row>
    <row r="14" spans="1:55" s="73" customFormat="1" ht="17.25" thickTop="1" thickBot="1">
      <c r="A14" s="135">
        <v>1</v>
      </c>
      <c r="B14" s="88" t="s">
        <v>110</v>
      </c>
      <c r="C14" s="88" t="s">
        <v>111</v>
      </c>
      <c r="D14" s="89">
        <v>1962</v>
      </c>
      <c r="E14" s="129">
        <v>10</v>
      </c>
      <c r="F14" s="108">
        <f>E14*6</f>
        <v>60</v>
      </c>
      <c r="G14" s="132"/>
      <c r="H14" s="108">
        <f>G14*3</f>
        <v>0</v>
      </c>
      <c r="I14" s="132">
        <v>11</v>
      </c>
      <c r="J14" s="113">
        <f>IF(I14&lt;=4,I14*3,12+(I14-4)*3*2/3)</f>
        <v>26</v>
      </c>
      <c r="K14" s="82"/>
      <c r="L14" s="90">
        <f>K14*3</f>
        <v>0</v>
      </c>
      <c r="M14" s="82"/>
      <c r="N14" s="91">
        <f>IF(M14&lt;=4,M14*3,12+(M14-4)*3*2/3)</f>
        <v>0</v>
      </c>
      <c r="O14" s="82"/>
      <c r="P14" s="90">
        <f>O14*3</f>
        <v>0</v>
      </c>
      <c r="Q14" s="132">
        <v>1</v>
      </c>
      <c r="R14" s="108">
        <f>IF(Q14&gt;5,10,Q14*2)</f>
        <v>2</v>
      </c>
      <c r="S14" s="132"/>
      <c r="T14" s="108">
        <f>S14*3</f>
        <v>0</v>
      </c>
      <c r="U14" s="82"/>
      <c r="V14" s="92">
        <f>U14</f>
        <v>0</v>
      </c>
      <c r="W14" s="132"/>
      <c r="X14" s="108">
        <f>W14*1</f>
        <v>0</v>
      </c>
      <c r="Y14" s="132"/>
      <c r="Z14" s="108">
        <f>IF(Y14="si",10,0)</f>
        <v>0</v>
      </c>
      <c r="AA14" s="124">
        <f>F14+H14+J14+L14+N14+P14+R14+T14+V14+Z14+X14</f>
        <v>88</v>
      </c>
      <c r="AB14" s="129" t="s">
        <v>72</v>
      </c>
      <c r="AC14" s="108">
        <f>IF(AB14="si",6,0)</f>
        <v>6</v>
      </c>
      <c r="AD14" s="132"/>
      <c r="AE14" s="108">
        <f>AD14*4</f>
        <v>0</v>
      </c>
      <c r="AF14" s="132">
        <v>1</v>
      </c>
      <c r="AG14" s="108">
        <f>AF14*3</f>
        <v>3</v>
      </c>
      <c r="AH14" s="132"/>
      <c r="AI14" s="123">
        <f>IF(AH14="si",6,0)</f>
        <v>0</v>
      </c>
      <c r="AJ14" s="124">
        <f>AC14+AE14+AG14+AI14</f>
        <v>9</v>
      </c>
      <c r="AK14" s="129"/>
      <c r="AL14" s="108">
        <f>AK14*3</f>
        <v>0</v>
      </c>
      <c r="AM14" s="132" t="s">
        <v>72</v>
      </c>
      <c r="AN14" s="108">
        <f>IF(AM14="si",12,0)</f>
        <v>12</v>
      </c>
      <c r="AO14" s="132"/>
      <c r="AP14" s="108">
        <f>AO14*5</f>
        <v>0</v>
      </c>
      <c r="AQ14" s="132"/>
      <c r="AR14" s="108">
        <f>AQ14*3</f>
        <v>0</v>
      </c>
      <c r="AS14" s="132"/>
      <c r="AT14" s="108">
        <f>AS14*1</f>
        <v>0</v>
      </c>
      <c r="AU14" s="132"/>
      <c r="AV14" s="108">
        <f>AU14*5</f>
        <v>0</v>
      </c>
      <c r="AW14" s="132"/>
      <c r="AX14" s="108">
        <f>IF(AW14="si",5,0)</f>
        <v>0</v>
      </c>
      <c r="AY14" s="132">
        <v>0</v>
      </c>
      <c r="AZ14" s="162">
        <f>AY14*1</f>
        <v>0</v>
      </c>
      <c r="BA14" s="127">
        <f>AL14+AN14+AZ14+IF(AP14+AR14+AT14+AV14+AX14&gt;10,10,AP14+AR14+AT14+AV14+AX14)</f>
        <v>12</v>
      </c>
      <c r="BB14" s="142">
        <f>AA14+AJ14+BA14</f>
        <v>109</v>
      </c>
      <c r="BC14" s="144"/>
    </row>
    <row r="15" spans="1:55" s="73" customFormat="1" ht="16.5" thickBot="1">
      <c r="A15" s="159"/>
      <c r="B15" s="160"/>
      <c r="C15" s="161"/>
      <c r="D15" s="81"/>
      <c r="E15" s="128"/>
      <c r="F15" s="106"/>
      <c r="G15" s="131"/>
      <c r="H15" s="106"/>
      <c r="I15" s="131"/>
      <c r="J15" s="112"/>
      <c r="K15" s="84"/>
      <c r="L15" s="96"/>
      <c r="M15" s="84"/>
      <c r="N15" s="97"/>
      <c r="O15" s="84"/>
      <c r="P15" s="96"/>
      <c r="Q15" s="131"/>
      <c r="R15" s="106"/>
      <c r="S15" s="131"/>
      <c r="T15" s="106"/>
      <c r="U15" s="84"/>
      <c r="V15" s="157"/>
      <c r="W15" s="131"/>
      <c r="X15" s="106"/>
      <c r="Y15" s="131"/>
      <c r="Z15" s="106"/>
      <c r="AA15" s="158"/>
      <c r="AB15" s="128"/>
      <c r="AC15" s="106"/>
      <c r="AD15" s="131"/>
      <c r="AE15" s="106"/>
      <c r="AF15" s="131"/>
      <c r="AG15" s="106"/>
      <c r="AH15" s="131"/>
      <c r="AI15" s="121"/>
      <c r="AJ15" s="122"/>
      <c r="AK15" s="128"/>
      <c r="AL15" s="106"/>
      <c r="AM15" s="131"/>
      <c r="AN15" s="106"/>
      <c r="AO15" s="131"/>
      <c r="AP15" s="106"/>
      <c r="AQ15" s="131"/>
      <c r="AR15" s="106"/>
      <c r="AS15" s="131"/>
      <c r="AT15" s="106"/>
      <c r="AU15" s="131"/>
      <c r="AV15" s="106"/>
      <c r="AW15" s="131"/>
      <c r="AX15" s="106"/>
      <c r="AY15" s="131"/>
      <c r="AZ15" s="106"/>
      <c r="BA15" s="125"/>
      <c r="BB15" s="142"/>
      <c r="BC15" s="144"/>
    </row>
    <row r="16" spans="1:55" ht="16.5" thickBot="1">
      <c r="A16" s="83" t="s">
        <v>99</v>
      </c>
      <c r="B16" s="206" t="s">
        <v>100</v>
      </c>
      <c r="C16" s="207"/>
      <c r="D16" s="81"/>
      <c r="E16" s="128"/>
      <c r="F16" s="106"/>
      <c r="G16" s="131"/>
      <c r="H16" s="106"/>
      <c r="I16" s="131"/>
      <c r="J16" s="112"/>
      <c r="K16" s="84"/>
      <c r="L16" s="96"/>
      <c r="M16" s="84"/>
      <c r="N16" s="97"/>
      <c r="O16" s="84"/>
      <c r="P16" s="84"/>
      <c r="Q16" s="131"/>
      <c r="R16" s="106"/>
      <c r="S16" s="131"/>
      <c r="T16" s="106"/>
      <c r="U16" s="84"/>
      <c r="V16" s="84"/>
      <c r="W16" s="131"/>
      <c r="X16" s="106"/>
      <c r="Y16" s="131"/>
      <c r="Z16" s="106"/>
      <c r="AA16" s="116"/>
      <c r="AB16" s="128"/>
      <c r="AC16" s="106"/>
      <c r="AD16" s="131"/>
      <c r="AE16" s="106"/>
      <c r="AF16" s="131"/>
      <c r="AG16" s="106"/>
      <c r="AH16" s="131"/>
      <c r="AI16" s="121"/>
      <c r="AJ16" s="122"/>
      <c r="AK16" s="128"/>
      <c r="AL16" s="83"/>
      <c r="AM16" s="131"/>
      <c r="AN16" s="83"/>
      <c r="AO16" s="131"/>
      <c r="AP16" s="83"/>
      <c r="AQ16" s="131"/>
      <c r="AR16" s="83"/>
      <c r="AS16" s="131"/>
      <c r="AT16" s="83"/>
      <c r="AU16" s="131"/>
      <c r="AV16" s="83"/>
      <c r="AW16" s="131"/>
      <c r="AX16" s="83"/>
      <c r="AY16" s="131"/>
      <c r="AZ16" s="83"/>
      <c r="BA16" s="125"/>
      <c r="BB16" s="142"/>
      <c r="BC16" s="144"/>
    </row>
    <row r="17" spans="1:55" s="73" customFormat="1" ht="16.5" thickBot="1">
      <c r="A17" s="135">
        <v>1</v>
      </c>
      <c r="B17" s="88" t="s">
        <v>112</v>
      </c>
      <c r="C17" s="88" t="s">
        <v>113</v>
      </c>
      <c r="D17" s="89">
        <v>1954</v>
      </c>
      <c r="E17" s="129">
        <v>22</v>
      </c>
      <c r="F17" s="108">
        <f>E17*6</f>
        <v>132</v>
      </c>
      <c r="G17" s="132"/>
      <c r="H17" s="108">
        <f>G17*3</f>
        <v>0</v>
      </c>
      <c r="I17" s="132">
        <v>17</v>
      </c>
      <c r="J17" s="113">
        <f>IF(I17&lt;=4,I17*3,12+(I17-4)*3*2/3)</f>
        <v>38</v>
      </c>
      <c r="K17" s="82"/>
      <c r="L17" s="90">
        <f>K17*3</f>
        <v>0</v>
      </c>
      <c r="M17" s="82"/>
      <c r="N17" s="91">
        <f>IF(M17&lt;=4,M17*3,12+(M17-4)*3*2/3)</f>
        <v>0</v>
      </c>
      <c r="O17" s="82"/>
      <c r="P17" s="90">
        <f>O17*3</f>
        <v>0</v>
      </c>
      <c r="Q17" s="132">
        <v>5</v>
      </c>
      <c r="R17" s="108">
        <f>IF(Q17&gt;5,10,Q17*2)</f>
        <v>10</v>
      </c>
      <c r="S17" s="132">
        <v>17</v>
      </c>
      <c r="T17" s="108">
        <f>S17*3</f>
        <v>51</v>
      </c>
      <c r="U17" s="82"/>
      <c r="V17" s="92">
        <f>U17</f>
        <v>0</v>
      </c>
      <c r="W17" s="132"/>
      <c r="X17" s="108">
        <f>W17*1</f>
        <v>0</v>
      </c>
      <c r="Y17" s="132" t="s">
        <v>72</v>
      </c>
      <c r="Z17" s="108">
        <f>IF(Y17="si",10,0)</f>
        <v>10</v>
      </c>
      <c r="AA17" s="124">
        <f>F17+H17+J17+L17+N17+P17+R17+T17+V17+Z17+X17</f>
        <v>241</v>
      </c>
      <c r="AB17" s="129" t="s">
        <v>72</v>
      </c>
      <c r="AC17" s="108">
        <f>IF(AB17="si",6,0)</f>
        <v>6</v>
      </c>
      <c r="AD17" s="132"/>
      <c r="AE17" s="108">
        <f>AD17*4</f>
        <v>0</v>
      </c>
      <c r="AF17" s="132"/>
      <c r="AG17" s="108">
        <f>AF17*3</f>
        <v>0</v>
      </c>
      <c r="AH17" s="132"/>
      <c r="AI17" s="123">
        <f>IF(AH17="si",6,0)</f>
        <v>0</v>
      </c>
      <c r="AJ17" s="124">
        <f>AC17+AE17+AG17+AI17</f>
        <v>6</v>
      </c>
      <c r="AK17" s="129"/>
      <c r="AL17" s="108">
        <f>AK17*3</f>
        <v>0</v>
      </c>
      <c r="AM17" s="132" t="s">
        <v>72</v>
      </c>
      <c r="AN17" s="108">
        <f>IF(AM17="si",12,0)</f>
        <v>12</v>
      </c>
      <c r="AO17" s="132"/>
      <c r="AP17" s="108">
        <f>AO17*5</f>
        <v>0</v>
      </c>
      <c r="AQ17" s="132"/>
      <c r="AR17" s="108">
        <f>AQ17*3</f>
        <v>0</v>
      </c>
      <c r="AS17" s="132"/>
      <c r="AT17" s="108">
        <f>AS17*1</f>
        <v>0</v>
      </c>
      <c r="AU17" s="132"/>
      <c r="AV17" s="108">
        <f>AU17*5</f>
        <v>0</v>
      </c>
      <c r="AW17" s="132"/>
      <c r="AX17" s="108">
        <f>IF(AW17="si",5,0)</f>
        <v>0</v>
      </c>
      <c r="AY17" s="132">
        <v>1</v>
      </c>
      <c r="AZ17" s="108">
        <f>AY17*1</f>
        <v>1</v>
      </c>
      <c r="BA17" s="127">
        <f>AL17+AN17+AZ17+IF(AP17+AR17+AT17+AV17+AX17&gt;10,10,AP17+AR17+AT17+AV17+AX17)</f>
        <v>13</v>
      </c>
      <c r="BB17" s="142">
        <f>AA17+AJ17+BA17</f>
        <v>260</v>
      </c>
      <c r="BC17" s="144"/>
    </row>
    <row r="18" spans="1:55" s="73" customFormat="1" ht="16.5" thickBot="1">
      <c r="A18" s="83"/>
      <c r="B18" s="206"/>
      <c r="C18" s="207"/>
      <c r="D18" s="81"/>
      <c r="E18" s="128"/>
      <c r="F18" s="106"/>
      <c r="G18" s="131"/>
      <c r="H18" s="106"/>
      <c r="I18" s="131"/>
      <c r="J18" s="112"/>
      <c r="K18" s="84"/>
      <c r="L18" s="96"/>
      <c r="M18" s="84"/>
      <c r="N18" s="97"/>
      <c r="O18" s="84"/>
      <c r="P18" s="84"/>
      <c r="Q18" s="131"/>
      <c r="R18" s="106"/>
      <c r="S18" s="131"/>
      <c r="T18" s="106"/>
      <c r="U18" s="84"/>
      <c r="V18" s="84"/>
      <c r="W18" s="131"/>
      <c r="X18" s="106"/>
      <c r="Y18" s="131"/>
      <c r="Z18" s="106"/>
      <c r="AA18" s="116"/>
      <c r="AB18" s="128"/>
      <c r="AC18" s="106"/>
      <c r="AD18" s="131"/>
      <c r="AE18" s="106"/>
      <c r="AF18" s="131"/>
      <c r="AG18" s="106"/>
      <c r="AH18" s="131"/>
      <c r="AI18" s="121"/>
      <c r="AJ18" s="122"/>
      <c r="AK18" s="128"/>
      <c r="AL18" s="83"/>
      <c r="AM18" s="131"/>
      <c r="AN18" s="83"/>
      <c r="AO18" s="131"/>
      <c r="AP18" s="83"/>
      <c r="AQ18" s="131"/>
      <c r="AR18" s="83"/>
      <c r="AS18" s="131"/>
      <c r="AT18" s="83"/>
      <c r="AU18" s="131"/>
      <c r="AV18" s="83"/>
      <c r="AW18" s="131"/>
      <c r="AX18" s="83"/>
      <c r="AY18" s="131"/>
      <c r="AZ18" s="83"/>
      <c r="BA18" s="125"/>
      <c r="BB18" s="142"/>
      <c r="BC18" s="143"/>
    </row>
    <row r="19" spans="1:55" s="73" customFormat="1" ht="16.5" thickBot="1">
      <c r="A19" s="83" t="s">
        <v>74</v>
      </c>
      <c r="B19" s="206" t="s">
        <v>101</v>
      </c>
      <c r="C19" s="207"/>
      <c r="D19" s="81"/>
      <c r="E19" s="128"/>
      <c r="F19" s="106"/>
      <c r="G19" s="131"/>
      <c r="H19" s="106"/>
      <c r="I19" s="131"/>
      <c r="J19" s="112"/>
      <c r="K19" s="84"/>
      <c r="L19" s="96"/>
      <c r="M19" s="84"/>
      <c r="N19" s="97"/>
      <c r="O19" s="84"/>
      <c r="P19" s="84"/>
      <c r="Q19" s="131"/>
      <c r="R19" s="106"/>
      <c r="S19" s="131"/>
      <c r="T19" s="106"/>
      <c r="U19" s="84"/>
      <c r="V19" s="84"/>
      <c r="W19" s="131"/>
      <c r="X19" s="106"/>
      <c r="Y19" s="131"/>
      <c r="Z19" s="106"/>
      <c r="AA19" s="116"/>
      <c r="AB19" s="128"/>
      <c r="AC19" s="106"/>
      <c r="AD19" s="131"/>
      <c r="AE19" s="106"/>
      <c r="AF19" s="131"/>
      <c r="AG19" s="106"/>
      <c r="AH19" s="131"/>
      <c r="AI19" s="121"/>
      <c r="AJ19" s="122"/>
      <c r="AK19" s="128"/>
      <c r="AL19" s="83"/>
      <c r="AM19" s="131"/>
      <c r="AN19" s="83"/>
      <c r="AO19" s="131"/>
      <c r="AP19" s="83"/>
      <c r="AQ19" s="131"/>
      <c r="AR19" s="83"/>
      <c r="AS19" s="131"/>
      <c r="AT19" s="83"/>
      <c r="AU19" s="131"/>
      <c r="AV19" s="83"/>
      <c r="AW19" s="131"/>
      <c r="AX19" s="83"/>
      <c r="AY19" s="131"/>
      <c r="AZ19" s="83"/>
      <c r="BA19" s="125"/>
      <c r="BB19" s="142"/>
      <c r="BC19" s="143"/>
    </row>
    <row r="20" spans="1:55" s="73" customFormat="1" ht="16.5" thickBot="1">
      <c r="A20" s="135">
        <v>1</v>
      </c>
      <c r="B20" s="88" t="s">
        <v>114</v>
      </c>
      <c r="C20" s="88" t="s">
        <v>115</v>
      </c>
      <c r="D20" s="89">
        <v>1958</v>
      </c>
      <c r="E20" s="129">
        <v>4</v>
      </c>
      <c r="F20" s="108">
        <f>E20*6</f>
        <v>24</v>
      </c>
      <c r="G20" s="132"/>
      <c r="H20" s="108">
        <f>G20*3</f>
        <v>0</v>
      </c>
      <c r="I20" s="132">
        <v>16</v>
      </c>
      <c r="J20" s="113">
        <f>IF(I20&lt;=4,I20*3,12+(I20-4)*3*2/3)</f>
        <v>36</v>
      </c>
      <c r="K20" s="82"/>
      <c r="L20" s="90">
        <f>K20*3</f>
        <v>0</v>
      </c>
      <c r="M20" s="82"/>
      <c r="N20" s="91">
        <f>IF(M20&lt;=4,M20*3,12+(M20-4)*3*2/3)</f>
        <v>0</v>
      </c>
      <c r="O20" s="82"/>
      <c r="P20" s="90">
        <f>O20*3</f>
        <v>0</v>
      </c>
      <c r="Q20" s="132">
        <v>0</v>
      </c>
      <c r="R20" s="108">
        <f>IF(Q20&gt;5,10,Q20*2)</f>
        <v>0</v>
      </c>
      <c r="S20" s="132">
        <v>0</v>
      </c>
      <c r="T20" s="108">
        <f>S20*3</f>
        <v>0</v>
      </c>
      <c r="U20" s="82"/>
      <c r="V20" s="92">
        <f>U20</f>
        <v>0</v>
      </c>
      <c r="W20" s="132"/>
      <c r="X20" s="108">
        <f>W20*1</f>
        <v>0</v>
      </c>
      <c r="Y20" s="132"/>
      <c r="Z20" s="108">
        <f>IF(Y20="si",10,0)</f>
        <v>0</v>
      </c>
      <c r="AA20" s="124">
        <f>F20+H20+J20+L20+N20+P20+R20+T20+V20+Z20+X20</f>
        <v>60</v>
      </c>
      <c r="AB20" s="129" t="s">
        <v>72</v>
      </c>
      <c r="AC20" s="108">
        <f>IF(AB20="si",6,0)</f>
        <v>6</v>
      </c>
      <c r="AD20" s="132"/>
      <c r="AE20" s="108">
        <f>AD20*4</f>
        <v>0</v>
      </c>
      <c r="AF20" s="132"/>
      <c r="AG20" s="108">
        <f>AF20*3</f>
        <v>0</v>
      </c>
      <c r="AH20" s="132"/>
      <c r="AI20" s="123">
        <f>IF(AH20="si",6,0)</f>
        <v>0</v>
      </c>
      <c r="AJ20" s="124">
        <f>AC20+AE20+AG20+AI20</f>
        <v>6</v>
      </c>
      <c r="AK20" s="129"/>
      <c r="AL20" s="108">
        <f>AK20*3</f>
        <v>0</v>
      </c>
      <c r="AM20" s="132"/>
      <c r="AN20" s="108">
        <f>IF(AM20="si",12,0)</f>
        <v>0</v>
      </c>
      <c r="AO20" s="132"/>
      <c r="AP20" s="108">
        <f>AO20*5</f>
        <v>0</v>
      </c>
      <c r="AQ20" s="132"/>
      <c r="AR20" s="108">
        <f>AQ20*3</f>
        <v>0</v>
      </c>
      <c r="AS20" s="132"/>
      <c r="AT20" s="108">
        <f>AS20*1</f>
        <v>0</v>
      </c>
      <c r="AU20" s="132"/>
      <c r="AV20" s="108">
        <f>AU20*5</f>
        <v>0</v>
      </c>
      <c r="AW20" s="132"/>
      <c r="AX20" s="108">
        <f>IF(AW20="si",5,0)</f>
        <v>0</v>
      </c>
      <c r="AY20" s="132">
        <v>3</v>
      </c>
      <c r="AZ20" s="108"/>
      <c r="BA20" s="127">
        <f>AL20+AN20+AZ20+IF(AP20+AR20+AT20+AV20+AX20&gt;10,10,AP20+AR20+AT20+AV20+AX20)</f>
        <v>0</v>
      </c>
      <c r="BB20" s="142">
        <f>AA20+AJ20+BA20</f>
        <v>66</v>
      </c>
      <c r="BC20" s="143"/>
    </row>
    <row r="21" spans="1:55" s="73" customFormat="1" ht="16.5" thickBot="1">
      <c r="A21" s="172"/>
      <c r="B21" s="173"/>
      <c r="C21" s="161"/>
      <c r="D21" s="174"/>
      <c r="E21" s="175"/>
      <c r="F21" s="163"/>
      <c r="G21" s="176"/>
      <c r="H21" s="163"/>
      <c r="I21" s="176"/>
      <c r="J21" s="164"/>
      <c r="K21" s="177"/>
      <c r="L21" s="165"/>
      <c r="M21" s="177"/>
      <c r="N21" s="166"/>
      <c r="O21" s="177"/>
      <c r="P21" s="165"/>
      <c r="Q21" s="176"/>
      <c r="R21" s="163"/>
      <c r="S21" s="176"/>
      <c r="T21" s="163"/>
      <c r="U21" s="177"/>
      <c r="V21" s="167"/>
      <c r="W21" s="176"/>
      <c r="X21" s="163"/>
      <c r="Y21" s="176"/>
      <c r="Z21" s="163"/>
      <c r="AA21" s="168"/>
      <c r="AB21" s="175"/>
      <c r="AC21" s="163"/>
      <c r="AD21" s="176"/>
      <c r="AE21" s="163"/>
      <c r="AF21" s="176"/>
      <c r="AG21" s="163"/>
      <c r="AH21" s="176"/>
      <c r="AI21" s="169"/>
      <c r="AJ21" s="170"/>
      <c r="AK21" s="175"/>
      <c r="AL21" s="163"/>
      <c r="AM21" s="176"/>
      <c r="AN21" s="163"/>
      <c r="AO21" s="176"/>
      <c r="AP21" s="163"/>
      <c r="AQ21" s="176"/>
      <c r="AR21" s="163"/>
      <c r="AS21" s="176"/>
      <c r="AT21" s="163"/>
      <c r="AU21" s="176"/>
      <c r="AV21" s="163"/>
      <c r="AW21" s="176"/>
      <c r="AX21" s="163"/>
      <c r="AY21" s="176"/>
      <c r="AZ21" s="163"/>
      <c r="BA21" s="171"/>
      <c r="BB21" s="142"/>
      <c r="BC21" s="143"/>
    </row>
    <row r="22" spans="1:55" s="73" customFormat="1" ht="16.5" thickBot="1">
      <c r="A22" s="100"/>
      <c r="B22" s="208"/>
      <c r="C22" s="211"/>
      <c r="D22" s="85"/>
      <c r="E22" s="101"/>
      <c r="F22" s="104"/>
      <c r="G22" s="102"/>
      <c r="H22" s="104"/>
      <c r="I22" s="103"/>
      <c r="J22" s="110"/>
      <c r="K22" s="103"/>
      <c r="L22" s="86"/>
      <c r="M22" s="103"/>
      <c r="N22" s="87"/>
      <c r="O22" s="103"/>
      <c r="P22" s="103"/>
      <c r="Q22" s="103"/>
      <c r="R22" s="114"/>
      <c r="S22" s="103"/>
      <c r="T22" s="114"/>
      <c r="U22" s="103"/>
      <c r="V22" s="103"/>
      <c r="W22" s="103"/>
      <c r="X22" s="114"/>
      <c r="Y22" s="103"/>
      <c r="Z22" s="114"/>
      <c r="AA22" s="115"/>
      <c r="AB22" s="101"/>
      <c r="AC22" s="114"/>
      <c r="AD22" s="103"/>
      <c r="AE22" s="114"/>
      <c r="AF22" s="103"/>
      <c r="AG22" s="118"/>
      <c r="AH22" s="103"/>
      <c r="AI22" s="118"/>
      <c r="AJ22" s="119"/>
      <c r="AK22" s="101"/>
      <c r="AL22" s="118"/>
      <c r="AM22" s="103"/>
      <c r="AN22" s="118"/>
      <c r="AO22" s="103"/>
      <c r="AP22" s="118"/>
      <c r="AQ22" s="103"/>
      <c r="AR22" s="118"/>
      <c r="AS22" s="103"/>
      <c r="AT22" s="118"/>
      <c r="AU22" s="103"/>
      <c r="AV22" s="118"/>
      <c r="AW22" s="103"/>
      <c r="AX22" s="118"/>
      <c r="AY22" s="103"/>
      <c r="AZ22" s="118"/>
      <c r="BA22" s="126"/>
      <c r="BB22" s="142"/>
      <c r="BC22" s="143"/>
    </row>
    <row r="23" spans="1:55" s="73" customFormat="1" ht="16.5" thickBot="1">
      <c r="A23" s="134"/>
      <c r="B23" s="98"/>
      <c r="C23" s="98"/>
      <c r="D23" s="99"/>
      <c r="E23" s="133"/>
      <c r="F23" s="105"/>
      <c r="G23" s="130"/>
      <c r="H23" s="109"/>
      <c r="I23" s="130"/>
      <c r="J23" s="111"/>
      <c r="K23" s="74"/>
      <c r="L23" s="93"/>
      <c r="M23" s="74"/>
      <c r="N23" s="94"/>
      <c r="O23" s="74"/>
      <c r="P23" s="95"/>
      <c r="Q23" s="130"/>
      <c r="R23" s="107"/>
      <c r="S23" s="130"/>
      <c r="T23" s="105"/>
      <c r="U23" s="74"/>
      <c r="V23" s="95"/>
      <c r="W23" s="130"/>
      <c r="X23" s="105"/>
      <c r="Y23" s="130"/>
      <c r="Z23" s="105"/>
      <c r="AA23" s="117"/>
      <c r="AB23" s="133"/>
      <c r="AC23" s="105"/>
      <c r="AD23" s="130"/>
      <c r="AE23" s="105"/>
      <c r="AF23" s="130"/>
      <c r="AG23" s="105"/>
      <c r="AH23" s="130"/>
      <c r="AI23" s="109"/>
      <c r="AJ23" s="120"/>
      <c r="AK23" s="133"/>
      <c r="AL23" s="105"/>
      <c r="AM23" s="130"/>
      <c r="AN23" s="105"/>
      <c r="AO23" s="130"/>
      <c r="AP23" s="105"/>
      <c r="AQ23" s="130"/>
      <c r="AR23" s="105"/>
      <c r="AS23" s="130"/>
      <c r="AT23" s="105"/>
      <c r="AU23" s="130"/>
      <c r="AV23" s="105"/>
      <c r="AW23" s="130"/>
      <c r="AX23" s="105"/>
      <c r="AY23" s="130"/>
      <c r="AZ23" s="105"/>
      <c r="BA23" s="126"/>
      <c r="BB23" s="142"/>
      <c r="BC23" s="143"/>
    </row>
    <row r="24" spans="1:55">
      <c r="A24" s="155"/>
      <c r="B24" s="210"/>
      <c r="C24" s="210"/>
      <c r="D24" s="156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6"/>
      <c r="U24" s="76"/>
      <c r="V24" s="76"/>
      <c r="W24" s="76"/>
      <c r="X24" s="76"/>
      <c r="Y24" s="79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7"/>
      <c r="AY24" s="77"/>
      <c r="AZ24" s="77"/>
      <c r="BA24" s="77"/>
      <c r="BB24" s="77"/>
      <c r="BC24" s="78"/>
    </row>
    <row r="25" spans="1:55">
      <c r="A25" s="23"/>
      <c r="B25" s="22"/>
      <c r="C25" s="22"/>
      <c r="D25" s="23"/>
      <c r="E25" s="23"/>
      <c r="F25" s="24"/>
      <c r="G25" s="23"/>
      <c r="H25" s="24"/>
      <c r="I25" s="24"/>
      <c r="J25" s="24"/>
      <c r="K25" s="24"/>
      <c r="L25" s="24"/>
      <c r="M25" s="23"/>
      <c r="N25" s="24"/>
      <c r="O25" s="24"/>
      <c r="P25" s="24"/>
      <c r="Q25" s="23"/>
      <c r="R25" s="24"/>
      <c r="S25" s="23"/>
      <c r="T25" s="24"/>
      <c r="U25" s="24"/>
      <c r="V25" s="24"/>
      <c r="W25" s="24"/>
      <c r="X25" s="24"/>
      <c r="Y25" s="24"/>
      <c r="Z25" s="24"/>
      <c r="AA25" s="24"/>
      <c r="AB25" s="23"/>
      <c r="AC25" s="24"/>
      <c r="AD25" s="23"/>
      <c r="AE25" s="24"/>
      <c r="AF25" s="23"/>
      <c r="AG25" s="24"/>
      <c r="AH25" s="23"/>
      <c r="AI25" s="24"/>
      <c r="AJ25" s="24"/>
      <c r="AK25" s="23"/>
      <c r="AL25" s="24"/>
      <c r="AM25" s="23"/>
      <c r="AN25" s="24"/>
      <c r="AO25" s="23"/>
      <c r="AP25" s="24"/>
      <c r="AQ25" s="23"/>
      <c r="AR25" s="24"/>
      <c r="AS25" s="23"/>
      <c r="AT25" s="24"/>
      <c r="AU25" s="23"/>
      <c r="AV25" s="24"/>
      <c r="AW25" s="23"/>
      <c r="AX25" s="24"/>
      <c r="AY25" s="77"/>
      <c r="AZ25" s="77"/>
      <c r="BA25" s="77"/>
      <c r="BB25" s="77"/>
      <c r="BC25" s="78"/>
    </row>
    <row r="26" spans="1:55">
      <c r="A26" s="23"/>
      <c r="B26" s="23"/>
      <c r="C26" s="23" t="s">
        <v>120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77"/>
      <c r="AL26" s="23" t="s">
        <v>75</v>
      </c>
      <c r="AM26" s="23"/>
      <c r="AN26" s="23"/>
      <c r="AO26" s="23"/>
      <c r="AP26" s="23"/>
      <c r="AQ26" s="23"/>
      <c r="AR26" s="23"/>
      <c r="AS26" s="23"/>
      <c r="AT26" s="23"/>
      <c r="AU26" s="23"/>
      <c r="AV26" s="24"/>
      <c r="AW26" s="23"/>
      <c r="AX26" s="24"/>
      <c r="AY26" s="77"/>
      <c r="AZ26" s="77"/>
      <c r="BA26" s="77"/>
      <c r="BB26" s="77"/>
      <c r="BC26" s="78"/>
    </row>
    <row r="27" spans="1:55">
      <c r="A27" s="23"/>
      <c r="B27" s="22"/>
      <c r="C27" s="22"/>
      <c r="D27" s="23"/>
      <c r="E27" s="23"/>
      <c r="F27" s="24"/>
      <c r="G27" s="23"/>
      <c r="H27" s="24"/>
      <c r="I27" s="24"/>
      <c r="J27" s="24"/>
      <c r="K27" s="24"/>
      <c r="L27" s="24"/>
      <c r="M27" s="23"/>
      <c r="N27" s="24"/>
      <c r="O27" s="24"/>
      <c r="P27" s="24"/>
      <c r="Q27" s="23"/>
      <c r="R27" s="24"/>
      <c r="S27" s="23"/>
      <c r="T27" s="24"/>
      <c r="U27" s="24"/>
      <c r="V27" s="24"/>
      <c r="W27" s="24"/>
      <c r="X27" s="24"/>
      <c r="Y27" s="24"/>
      <c r="Z27" s="24"/>
      <c r="AA27" s="24"/>
      <c r="AB27" s="23"/>
      <c r="AC27" s="24"/>
      <c r="AD27" s="23"/>
      <c r="AE27" s="24"/>
      <c r="AF27" s="23"/>
      <c r="AG27" s="24"/>
      <c r="AH27" s="23"/>
      <c r="AI27" s="24"/>
      <c r="AJ27" s="24"/>
      <c r="AK27" s="80" t="s">
        <v>0</v>
      </c>
      <c r="AL27" s="23" t="s">
        <v>102</v>
      </c>
      <c r="AN27" s="24"/>
      <c r="AO27" s="23"/>
      <c r="AP27" s="24"/>
      <c r="AQ27" s="23"/>
      <c r="AR27" s="24"/>
      <c r="AS27" s="23"/>
      <c r="AT27" s="24"/>
      <c r="AU27" s="23"/>
      <c r="AV27" s="24"/>
      <c r="AW27" s="23"/>
      <c r="AX27" s="24"/>
      <c r="AY27" s="77"/>
      <c r="AZ27" s="77"/>
      <c r="BA27" s="77"/>
      <c r="BB27" s="77"/>
    </row>
  </sheetData>
  <sheetProtection selectLockedCells="1"/>
  <customSheetViews>
    <customSheetView guid="{69E64E8C-DD06-4395-9FA7-3DA17C860BC2}" showPageBreaks="1" showGridLines="0" printArea="1" hiddenColumns="1">
      <pane xSplit="4" ySplit="6" topLeftCell="E7" activePane="bottomRight" state="frozen"/>
      <selection pane="bottomRight" activeCell="J56" sqref="J56"/>
      <pageMargins left="0.78740157480314965" right="0.78740157480314965" top="0.35433070866141736" bottom="0.27559055118110237" header="0.15748031496062992" footer="0.15748031496062992"/>
      <printOptions horizontalCentered="1"/>
      <pageSetup paperSize="8" scale="65" orientation="landscape" horizontalDpi="4294967293" verticalDpi="360" r:id="rId1"/>
      <headerFooter alignWithMargins="0"/>
    </customSheetView>
  </customSheetViews>
  <mergeCells count="29">
    <mergeCell ref="B24:C24"/>
    <mergeCell ref="B18:C18"/>
    <mergeCell ref="B19:C19"/>
    <mergeCell ref="B22:C22"/>
    <mergeCell ref="B13:C13"/>
    <mergeCell ref="B10:C10"/>
    <mergeCell ref="AM3:AN3"/>
    <mergeCell ref="AW3:AX3"/>
    <mergeCell ref="AH3:AI3"/>
    <mergeCell ref="AS3:AT3"/>
    <mergeCell ref="B16:C16"/>
    <mergeCell ref="B7:C7"/>
    <mergeCell ref="AO3:AP3"/>
    <mergeCell ref="AK3:AL3"/>
    <mergeCell ref="AQ3:AR3"/>
    <mergeCell ref="AU3:AV3"/>
    <mergeCell ref="AY3:AZ3"/>
    <mergeCell ref="I4:J4"/>
    <mergeCell ref="AO4:AZ4"/>
    <mergeCell ref="AD3:AE3"/>
    <mergeCell ref="AF3:AG3"/>
    <mergeCell ref="Y3:Z3"/>
    <mergeCell ref="E2:Z2"/>
    <mergeCell ref="AB2:AI2"/>
    <mergeCell ref="E3:F3"/>
    <mergeCell ref="G3:H3"/>
    <mergeCell ref="I3:J3"/>
    <mergeCell ref="Q3:T3"/>
    <mergeCell ref="AB3:AC3"/>
  </mergeCells>
  <phoneticPr fontId="27" type="noConversion"/>
  <printOptions horizontalCentered="1"/>
  <pageMargins left="0.78740157480314965" right="0.78740157480314965" top="0.35433070866141736" bottom="0.27559055118110237" header="0.15748031496062992" footer="0.15748031496062992"/>
  <pageSetup paperSize="8" scale="85" orientation="landscape" horizontalDpi="4294967293" verticalDpi="36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69E64E8C-DD06-4395-9FA7-3DA17C860BC2}">
      <pageMargins left="0.7" right="0.7" top="0.75" bottom="0.75" header="0.3" footer="0.3"/>
    </customSheetView>
  </customSheetViews>
  <phoneticPr fontId="2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ITCG BARONIO SEC. - DOCENTI</vt:lpstr>
      <vt:lpstr>Foglio1</vt:lpstr>
      <vt:lpstr>'ITCG BARONIO SEC. - DOCENTI'!Area_stampa</vt:lpstr>
      <vt:lpstr>'ITCG BARONIO SEC. - DOCENTI'!Titoli_stampa</vt:lpstr>
    </vt:vector>
  </TitlesOfParts>
  <Company>Direzione Did. Stat. Ischia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Dir.Scol. Franco De Stefano</dc:creator>
  <cp:lastModifiedBy>l.dantona</cp:lastModifiedBy>
  <cp:lastPrinted>2016-04-22T07:52:39Z</cp:lastPrinted>
  <dcterms:created xsi:type="dcterms:W3CDTF">2002-01-22T21:59:47Z</dcterms:created>
  <dcterms:modified xsi:type="dcterms:W3CDTF">2016-04-29T07:02:23Z</dcterms:modified>
</cp:coreProperties>
</file>