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35" yWindow="-15" windowWidth="7680" windowHeight="9090"/>
  </bookViews>
  <sheets>
    <sheet name="ITCG BARONIO SEC. - DOCENTI" sheetId="1" r:id="rId1"/>
    <sheet name="Foglio1" sheetId="2" r:id="rId2"/>
  </sheets>
  <definedNames>
    <definedName name="_xlnm.Print_Area" localSheetId="0">'ITCG BARONIO SEC. - DOCENTI'!$A$1:$BC$66</definedName>
    <definedName name="_xlnm.Print_Titles" localSheetId="0">'ITCG BARONIO SEC. - DOCENTI'!$1:$6</definedName>
    <definedName name="Z_69E64E8C_DD06_4395_9FA7_3DA17C860BC2_.wvu.Cols" localSheetId="0" hidden="1">'ITCG BARONIO SEC. - DOCENTI'!$K:$P,'ITCG BARONIO SEC. - DOCENTI'!$U:$V</definedName>
    <definedName name="Z_69E64E8C_DD06_4395_9FA7_3DA17C860BC2_.wvu.PrintArea" localSheetId="0" hidden="1">'ITCG BARONIO SEC. - DOCENTI'!$A$1:$BC$66</definedName>
    <definedName name="Z_69E64E8C_DD06_4395_9FA7_3DA17C860BC2_.wvu.PrintTitles" localSheetId="0" hidden="1">'ITCG BARONIO SEC. - DOCENTI'!$1:$6</definedName>
  </definedNames>
  <calcPr calcId="114210" fullCalcOnLoad="1"/>
  <customWorkbookViews>
    <customWorkbookView name="contabilita1 - Visualizzazione personale" guid="{69E64E8C-DD06-4395-9FA7-3DA17C860BC2}" mergeInterval="0" personalView="1" maximized="1" xWindow="1" yWindow="1" windowWidth="1916" windowHeight="827" activeSheetId="1"/>
  </customWorkbookViews>
</workbook>
</file>

<file path=xl/calcChain.xml><?xml version="1.0" encoding="utf-8"?>
<calcChain xmlns="http://schemas.openxmlformats.org/spreadsheetml/2006/main">
  <c r="F23" i="1"/>
  <c r="H23"/>
  <c r="J23"/>
  <c r="L23"/>
  <c r="N23"/>
  <c r="P23"/>
  <c r="R23"/>
  <c r="T23"/>
  <c r="V23"/>
  <c r="X23"/>
  <c r="Z23"/>
  <c r="AA23"/>
  <c r="AC23"/>
  <c r="AE23"/>
  <c r="AG23"/>
  <c r="AI23"/>
  <c r="AJ23"/>
  <c r="AL23"/>
  <c r="AN23"/>
  <c r="AP23"/>
  <c r="AR23"/>
  <c r="AT23"/>
  <c r="AV23"/>
  <c r="AX23"/>
  <c r="AZ23"/>
  <c r="BA23"/>
  <c r="BB23"/>
  <c r="F13"/>
  <c r="H13"/>
  <c r="J13"/>
  <c r="L13"/>
  <c r="N13"/>
  <c r="P13"/>
  <c r="R13"/>
  <c r="T13"/>
  <c r="V13"/>
  <c r="Z13"/>
  <c r="X13"/>
  <c r="AA13"/>
  <c r="AC13"/>
  <c r="AE13"/>
  <c r="AG13"/>
  <c r="AI13"/>
  <c r="AJ13"/>
  <c r="AL13"/>
  <c r="AN13"/>
  <c r="AZ13"/>
  <c r="AP13"/>
  <c r="AR13"/>
  <c r="AT13"/>
  <c r="AV13"/>
  <c r="AX13"/>
  <c r="BA13"/>
  <c r="BB13"/>
  <c r="J12"/>
  <c r="F12"/>
  <c r="H12"/>
  <c r="R12"/>
  <c r="T12"/>
  <c r="Z12"/>
  <c r="X12"/>
  <c r="AA12"/>
  <c r="AC12"/>
  <c r="AG12"/>
  <c r="AI12"/>
  <c r="AJ12"/>
  <c r="AL12"/>
  <c r="AN12"/>
  <c r="AZ12"/>
  <c r="AP12"/>
  <c r="AR12"/>
  <c r="AT12"/>
  <c r="AV12"/>
  <c r="AX12"/>
  <c r="BA12"/>
  <c r="BB12"/>
  <c r="X48"/>
  <c r="X46"/>
  <c r="X44"/>
  <c r="X53"/>
  <c r="X52"/>
  <c r="X51"/>
  <c r="AX41"/>
  <c r="AV41"/>
  <c r="R41"/>
  <c r="X30"/>
  <c r="X33"/>
  <c r="X34"/>
  <c r="X41"/>
  <c r="X36"/>
  <c r="X39"/>
  <c r="X40"/>
  <c r="X42"/>
  <c r="X37"/>
  <c r="X38"/>
  <c r="AL33"/>
  <c r="AN33"/>
  <c r="AZ33"/>
  <c r="AR33"/>
  <c r="AT33"/>
  <c r="AV33"/>
  <c r="AX33"/>
  <c r="BA33"/>
  <c r="X28"/>
  <c r="F10"/>
  <c r="H10"/>
  <c r="J10"/>
  <c r="R10"/>
  <c r="T10"/>
  <c r="Z10"/>
  <c r="X10"/>
  <c r="AA10"/>
  <c r="AC10"/>
  <c r="AG10"/>
  <c r="AI10"/>
  <c r="AJ10"/>
  <c r="AL10"/>
  <c r="AN10"/>
  <c r="AZ10"/>
  <c r="AP10"/>
  <c r="AR10"/>
  <c r="AT10"/>
  <c r="AV10"/>
  <c r="AX10"/>
  <c r="BA10"/>
  <c r="BB10"/>
  <c r="AZ41"/>
  <c r="AT41"/>
  <c r="AR41"/>
  <c r="AP41"/>
  <c r="AN41"/>
  <c r="AI41"/>
  <c r="AG41"/>
  <c r="AE41"/>
  <c r="AC41"/>
  <c r="J41"/>
  <c r="F41"/>
  <c r="AX62"/>
  <c r="AR62"/>
  <c r="AP62"/>
  <c r="AN62"/>
  <c r="AL62"/>
  <c r="AI62"/>
  <c r="AG62"/>
  <c r="AE62"/>
  <c r="AC62"/>
  <c r="X62"/>
  <c r="V62"/>
  <c r="R62"/>
  <c r="P62"/>
  <c r="N62"/>
  <c r="L62"/>
  <c r="J62"/>
  <c r="H62"/>
  <c r="F62"/>
  <c r="F53"/>
  <c r="H53"/>
  <c r="J53"/>
  <c r="L53"/>
  <c r="N53"/>
  <c r="P53"/>
  <c r="R53"/>
  <c r="T53"/>
  <c r="V53"/>
  <c r="Z53"/>
  <c r="AC53"/>
  <c r="AG53"/>
  <c r="AI53"/>
  <c r="AL53"/>
  <c r="AN53"/>
  <c r="AP53"/>
  <c r="AR53"/>
  <c r="AT53"/>
  <c r="AV53"/>
  <c r="AX53"/>
  <c r="AZ53"/>
  <c r="X57"/>
  <c r="X60"/>
  <c r="F22"/>
  <c r="X27"/>
  <c r="F28"/>
  <c r="X55"/>
  <c r="X31"/>
  <c r="T31"/>
  <c r="X22"/>
  <c r="X19"/>
  <c r="X20"/>
  <c r="X16"/>
  <c r="X15"/>
  <c r="X17"/>
  <c r="X11"/>
  <c r="X8"/>
  <c r="AZ60"/>
  <c r="AX60"/>
  <c r="AV60"/>
  <c r="AT60"/>
  <c r="AR60"/>
  <c r="AP60"/>
  <c r="AN60"/>
  <c r="AL60"/>
  <c r="AI60"/>
  <c r="AG60"/>
  <c r="AE60"/>
  <c r="AC60"/>
  <c r="Z60"/>
  <c r="V60"/>
  <c r="T60"/>
  <c r="R60"/>
  <c r="P60"/>
  <c r="N60"/>
  <c r="L60"/>
  <c r="J60"/>
  <c r="H60"/>
  <c r="F60"/>
  <c r="AZ57"/>
  <c r="AX57"/>
  <c r="AV57"/>
  <c r="AT57"/>
  <c r="AR57"/>
  <c r="AP57"/>
  <c r="AN57"/>
  <c r="AL57"/>
  <c r="AI57"/>
  <c r="AG57"/>
  <c r="AE57"/>
  <c r="AC57"/>
  <c r="Z57"/>
  <c r="V57"/>
  <c r="T57"/>
  <c r="R57"/>
  <c r="P57"/>
  <c r="N57"/>
  <c r="L57"/>
  <c r="J57"/>
  <c r="H57"/>
  <c r="F57"/>
  <c r="AZ55"/>
  <c r="AX55"/>
  <c r="AV55"/>
  <c r="AT55"/>
  <c r="AR55"/>
  <c r="AP55"/>
  <c r="AN55"/>
  <c r="AL55"/>
  <c r="AI55"/>
  <c r="AG55"/>
  <c r="AE55"/>
  <c r="AC55"/>
  <c r="Z55"/>
  <c r="V55"/>
  <c r="T55"/>
  <c r="R55"/>
  <c r="P55"/>
  <c r="N55"/>
  <c r="L55"/>
  <c r="J55"/>
  <c r="H55"/>
  <c r="F55"/>
  <c r="AZ52"/>
  <c r="AX52"/>
  <c r="AV52"/>
  <c r="AT52"/>
  <c r="AR52"/>
  <c r="AP52"/>
  <c r="AN52"/>
  <c r="AL52"/>
  <c r="BA52"/>
  <c r="AI52"/>
  <c r="AG52"/>
  <c r="AE52"/>
  <c r="AC52"/>
  <c r="Z52"/>
  <c r="V52"/>
  <c r="T52"/>
  <c r="R52"/>
  <c r="P52"/>
  <c r="N52"/>
  <c r="L52"/>
  <c r="J52"/>
  <c r="H52"/>
  <c r="F52"/>
  <c r="AZ51"/>
  <c r="AX51"/>
  <c r="AV51"/>
  <c r="AT51"/>
  <c r="AR51"/>
  <c r="AP51"/>
  <c r="AN51"/>
  <c r="AL51"/>
  <c r="AI51"/>
  <c r="AG51"/>
  <c r="AE51"/>
  <c r="AC51"/>
  <c r="Z51"/>
  <c r="V51"/>
  <c r="T51"/>
  <c r="R51"/>
  <c r="P51"/>
  <c r="N51"/>
  <c r="L51"/>
  <c r="J51"/>
  <c r="H51"/>
  <c r="F51"/>
  <c r="AX48"/>
  <c r="AV48"/>
  <c r="AT48"/>
  <c r="AR48"/>
  <c r="AP48"/>
  <c r="AN48"/>
  <c r="AL48"/>
  <c r="AI48"/>
  <c r="AG48"/>
  <c r="AE48"/>
  <c r="AC48"/>
  <c r="Z48"/>
  <c r="V48"/>
  <c r="T48"/>
  <c r="P48"/>
  <c r="N48"/>
  <c r="L48"/>
  <c r="J48"/>
  <c r="H48"/>
  <c r="F48"/>
  <c r="AZ46"/>
  <c r="AX46"/>
  <c r="AV46"/>
  <c r="AT46"/>
  <c r="AR46"/>
  <c r="AP46"/>
  <c r="AN46"/>
  <c r="AL46"/>
  <c r="AI46"/>
  <c r="AG46"/>
  <c r="AE46"/>
  <c r="AC46"/>
  <c r="Z46"/>
  <c r="V46"/>
  <c r="T46"/>
  <c r="R46"/>
  <c r="P46"/>
  <c r="N46"/>
  <c r="L46"/>
  <c r="J46"/>
  <c r="H46"/>
  <c r="F46"/>
  <c r="AZ44"/>
  <c r="AX44"/>
  <c r="AV44"/>
  <c r="AT44"/>
  <c r="AR44"/>
  <c r="AP44"/>
  <c r="AN44"/>
  <c r="AL44"/>
  <c r="AI44"/>
  <c r="AG44"/>
  <c r="AE44"/>
  <c r="AC44"/>
  <c r="Z44"/>
  <c r="V44"/>
  <c r="T44"/>
  <c r="R44"/>
  <c r="P44"/>
  <c r="N44"/>
  <c r="L44"/>
  <c r="J44"/>
  <c r="H44"/>
  <c r="F44"/>
  <c r="AZ42"/>
  <c r="AX42"/>
  <c r="AV42"/>
  <c r="AT42"/>
  <c r="AR42"/>
  <c r="AP42"/>
  <c r="AN42"/>
  <c r="AL42"/>
  <c r="AI42"/>
  <c r="AG42"/>
  <c r="AE42"/>
  <c r="AC42"/>
  <c r="Z42"/>
  <c r="V42"/>
  <c r="T42"/>
  <c r="R42"/>
  <c r="P42"/>
  <c r="N42"/>
  <c r="L42"/>
  <c r="J42"/>
  <c r="H42"/>
  <c r="F42"/>
  <c r="AZ40"/>
  <c r="AX40"/>
  <c r="AV40"/>
  <c r="AT40"/>
  <c r="AR40"/>
  <c r="AP40"/>
  <c r="AN40"/>
  <c r="AL40"/>
  <c r="AI40"/>
  <c r="AG40"/>
  <c r="AE40"/>
  <c r="AC40"/>
  <c r="AJ40"/>
  <c r="Z40"/>
  <c r="V40"/>
  <c r="T40"/>
  <c r="R40"/>
  <c r="P40"/>
  <c r="N40"/>
  <c r="L40"/>
  <c r="J40"/>
  <c r="H40"/>
  <c r="F40"/>
  <c r="AZ39"/>
  <c r="AX39"/>
  <c r="AV39"/>
  <c r="AT39"/>
  <c r="AR39"/>
  <c r="AP39"/>
  <c r="AN39"/>
  <c r="AL39"/>
  <c r="AI39"/>
  <c r="AG39"/>
  <c r="AC39"/>
  <c r="Z39"/>
  <c r="V39"/>
  <c r="T39"/>
  <c r="R39"/>
  <c r="P39"/>
  <c r="N39"/>
  <c r="L39"/>
  <c r="J39"/>
  <c r="H39"/>
  <c r="F39"/>
  <c r="AZ36"/>
  <c r="AX36"/>
  <c r="AV36"/>
  <c r="AT36"/>
  <c r="AR36"/>
  <c r="AP36"/>
  <c r="AN36"/>
  <c r="AL36"/>
  <c r="AI36"/>
  <c r="AG36"/>
  <c r="AE36"/>
  <c r="AC36"/>
  <c r="Z36"/>
  <c r="V36"/>
  <c r="T36"/>
  <c r="R36"/>
  <c r="P36"/>
  <c r="N36"/>
  <c r="L36"/>
  <c r="J36"/>
  <c r="H36"/>
  <c r="F36"/>
  <c r="AZ37"/>
  <c r="AX37"/>
  <c r="AV37"/>
  <c r="AT37"/>
  <c r="AR37"/>
  <c r="AP37"/>
  <c r="AN37"/>
  <c r="AL37"/>
  <c r="AI37"/>
  <c r="AG37"/>
  <c r="AE37"/>
  <c r="AC37"/>
  <c r="Z37"/>
  <c r="V37"/>
  <c r="T37"/>
  <c r="R37"/>
  <c r="P37"/>
  <c r="N37"/>
  <c r="L37"/>
  <c r="J37"/>
  <c r="H37"/>
  <c r="F37"/>
  <c r="AZ38"/>
  <c r="AX38"/>
  <c r="AV38"/>
  <c r="AT38"/>
  <c r="AR38"/>
  <c r="AP38"/>
  <c r="AN38"/>
  <c r="AL38"/>
  <c r="AI38"/>
  <c r="AG38"/>
  <c r="AE38"/>
  <c r="AC38"/>
  <c r="Z38"/>
  <c r="V38"/>
  <c r="T38"/>
  <c r="R38"/>
  <c r="P38"/>
  <c r="N38"/>
  <c r="L38"/>
  <c r="J38"/>
  <c r="H38"/>
  <c r="F38"/>
  <c r="AI33"/>
  <c r="AG33"/>
  <c r="AE33"/>
  <c r="AC33"/>
  <c r="Z33"/>
  <c r="V33"/>
  <c r="T33"/>
  <c r="R33"/>
  <c r="P33"/>
  <c r="N33"/>
  <c r="L33"/>
  <c r="J33"/>
  <c r="H33"/>
  <c r="F33"/>
  <c r="AZ34"/>
  <c r="AX34"/>
  <c r="AV34"/>
  <c r="AT34"/>
  <c r="AR34"/>
  <c r="AP34"/>
  <c r="AN34"/>
  <c r="AL34"/>
  <c r="AI34"/>
  <c r="AG34"/>
  <c r="AE34"/>
  <c r="AC34"/>
  <c r="Z34"/>
  <c r="V34"/>
  <c r="T34"/>
  <c r="R34"/>
  <c r="P34"/>
  <c r="N34"/>
  <c r="L34"/>
  <c r="J34"/>
  <c r="H34"/>
  <c r="F34"/>
  <c r="AZ30"/>
  <c r="AX30"/>
  <c r="AV30"/>
  <c r="AT30"/>
  <c r="AR30"/>
  <c r="AP30"/>
  <c r="AN30"/>
  <c r="AL30"/>
  <c r="AI30"/>
  <c r="AG30"/>
  <c r="AE30"/>
  <c r="AC30"/>
  <c r="Z30"/>
  <c r="V30"/>
  <c r="T30"/>
  <c r="R30"/>
  <c r="P30"/>
  <c r="N30"/>
  <c r="L30"/>
  <c r="J30"/>
  <c r="H30"/>
  <c r="F30"/>
  <c r="AZ31"/>
  <c r="AX31"/>
  <c r="AV31"/>
  <c r="AT31"/>
  <c r="AR31"/>
  <c r="AP31"/>
  <c r="AN31"/>
  <c r="AL31"/>
  <c r="AI31"/>
  <c r="AG31"/>
  <c r="AE31"/>
  <c r="AC31"/>
  <c r="Z31"/>
  <c r="V31"/>
  <c r="R31"/>
  <c r="P31"/>
  <c r="N31"/>
  <c r="L31"/>
  <c r="J31"/>
  <c r="H31"/>
  <c r="F31"/>
  <c r="AZ28"/>
  <c r="AX28"/>
  <c r="AV28"/>
  <c r="AT28"/>
  <c r="AR28"/>
  <c r="AP28"/>
  <c r="AN28"/>
  <c r="AL28"/>
  <c r="AI28"/>
  <c r="AG28"/>
  <c r="AE28"/>
  <c r="AC28"/>
  <c r="Z28"/>
  <c r="V28"/>
  <c r="T28"/>
  <c r="R28"/>
  <c r="P28"/>
  <c r="N28"/>
  <c r="L28"/>
  <c r="J28"/>
  <c r="H28"/>
  <c r="AZ27"/>
  <c r="AX27"/>
  <c r="AV27"/>
  <c r="AT27"/>
  <c r="AR27"/>
  <c r="AP27"/>
  <c r="AN27"/>
  <c r="AL27"/>
  <c r="AI27"/>
  <c r="AG27"/>
  <c r="AE27"/>
  <c r="AC27"/>
  <c r="Z27"/>
  <c r="V27"/>
  <c r="T27"/>
  <c r="R27"/>
  <c r="P27"/>
  <c r="N27"/>
  <c r="L27"/>
  <c r="J27"/>
  <c r="H27"/>
  <c r="F27"/>
  <c r="AA27"/>
  <c r="AZ22"/>
  <c r="AX22"/>
  <c r="AV22"/>
  <c r="AT22"/>
  <c r="AR22"/>
  <c r="AP22"/>
  <c r="AN22"/>
  <c r="AL22"/>
  <c r="AI22"/>
  <c r="AG22"/>
  <c r="AE22"/>
  <c r="AC22"/>
  <c r="Z22"/>
  <c r="V22"/>
  <c r="T22"/>
  <c r="R22"/>
  <c r="P22"/>
  <c r="N22"/>
  <c r="L22"/>
  <c r="J22"/>
  <c r="H22"/>
  <c r="AZ19"/>
  <c r="AX19"/>
  <c r="AV19"/>
  <c r="AT19"/>
  <c r="AR19"/>
  <c r="AP19"/>
  <c r="AN19"/>
  <c r="AL19"/>
  <c r="AI19"/>
  <c r="AG19"/>
  <c r="AE19"/>
  <c r="AC19"/>
  <c r="Z19"/>
  <c r="V19"/>
  <c r="T19"/>
  <c r="R19"/>
  <c r="P19"/>
  <c r="N19"/>
  <c r="L19"/>
  <c r="J19"/>
  <c r="H19"/>
  <c r="F19"/>
  <c r="AZ20"/>
  <c r="AX20"/>
  <c r="AV20"/>
  <c r="AT20"/>
  <c r="AR20"/>
  <c r="AP20"/>
  <c r="AN20"/>
  <c r="AL20"/>
  <c r="AI20"/>
  <c r="AG20"/>
  <c r="AE20"/>
  <c r="AC20"/>
  <c r="Z20"/>
  <c r="V20"/>
  <c r="T20"/>
  <c r="R20"/>
  <c r="P20"/>
  <c r="N20"/>
  <c r="L20"/>
  <c r="J20"/>
  <c r="H20"/>
  <c r="F20"/>
  <c r="AZ16"/>
  <c r="AX16"/>
  <c r="AV16"/>
  <c r="AT16"/>
  <c r="AR16"/>
  <c r="AP16"/>
  <c r="AN16"/>
  <c r="AL16"/>
  <c r="AI16"/>
  <c r="AG16"/>
  <c r="AE16"/>
  <c r="AC16"/>
  <c r="Z16"/>
  <c r="V16"/>
  <c r="T16"/>
  <c r="R16"/>
  <c r="P16"/>
  <c r="N16"/>
  <c r="L16"/>
  <c r="J16"/>
  <c r="H16"/>
  <c r="F16"/>
  <c r="AZ15"/>
  <c r="AX15"/>
  <c r="AV15"/>
  <c r="AT15"/>
  <c r="AR15"/>
  <c r="AP15"/>
  <c r="AN15"/>
  <c r="AL15"/>
  <c r="AI15"/>
  <c r="AG15"/>
  <c r="AE15"/>
  <c r="AC15"/>
  <c r="Z15"/>
  <c r="V15"/>
  <c r="T15"/>
  <c r="R15"/>
  <c r="P15"/>
  <c r="N15"/>
  <c r="L15"/>
  <c r="J15"/>
  <c r="H15"/>
  <c r="F15"/>
  <c r="AZ17"/>
  <c r="AX17"/>
  <c r="AV17"/>
  <c r="AT17"/>
  <c r="AR17"/>
  <c r="AP17"/>
  <c r="AN17"/>
  <c r="AL17"/>
  <c r="AI17"/>
  <c r="AG17"/>
  <c r="AE17"/>
  <c r="AC17"/>
  <c r="Z17"/>
  <c r="V17"/>
  <c r="T17"/>
  <c r="R17"/>
  <c r="P17"/>
  <c r="N17"/>
  <c r="L17"/>
  <c r="J17"/>
  <c r="H17"/>
  <c r="F17"/>
  <c r="AZ11"/>
  <c r="AX11"/>
  <c r="AV11"/>
  <c r="AT11"/>
  <c r="AR11"/>
  <c r="AP11"/>
  <c r="AN11"/>
  <c r="AL11"/>
  <c r="AI11"/>
  <c r="AG11"/>
  <c r="AC11"/>
  <c r="Z11"/>
  <c r="T11"/>
  <c r="R11"/>
  <c r="J11"/>
  <c r="H11"/>
  <c r="F11"/>
  <c r="AZ8"/>
  <c r="AX8"/>
  <c r="AV8"/>
  <c r="AT8"/>
  <c r="AR8"/>
  <c r="AP8"/>
  <c r="AN8"/>
  <c r="AL8"/>
  <c r="AI8"/>
  <c r="AG8"/>
  <c r="AE8"/>
  <c r="AC8"/>
  <c r="Z8"/>
  <c r="V8"/>
  <c r="T8"/>
  <c r="R8"/>
  <c r="P8"/>
  <c r="N8"/>
  <c r="L8"/>
  <c r="J8"/>
  <c r="H8"/>
  <c r="F8"/>
  <c r="AJ48"/>
  <c r="BA38"/>
  <c r="AJ51"/>
  <c r="AA15"/>
  <c r="AJ15"/>
  <c r="AA20"/>
  <c r="AJ31"/>
  <c r="AJ33"/>
  <c r="BA36"/>
  <c r="AJ46"/>
  <c r="AJ55"/>
  <c r="BA57"/>
  <c r="AA60"/>
  <c r="AA41"/>
  <c r="AJ41"/>
  <c r="BA15"/>
  <c r="AA16"/>
  <c r="AJ20"/>
  <c r="BA20"/>
  <c r="AA19"/>
  <c r="BA41"/>
  <c r="BB41"/>
  <c r="AJ19"/>
  <c r="BA19"/>
  <c r="AJ44"/>
  <c r="AA46"/>
  <c r="BA46"/>
  <c r="AA48"/>
  <c r="BA48"/>
  <c r="AJ62"/>
  <c r="BA62"/>
  <c r="AA62"/>
  <c r="BA28"/>
  <c r="BA31"/>
  <c r="AA34"/>
  <c r="AJ8"/>
  <c r="BA8"/>
  <c r="AA11"/>
  <c r="AJ11"/>
  <c r="BA27"/>
  <c r="BA51"/>
  <c r="BA55"/>
  <c r="AJ57"/>
  <c r="AJ34"/>
  <c r="BA34"/>
  <c r="AA33"/>
  <c r="AA38"/>
  <c r="AJ38"/>
  <c r="BB38"/>
  <c r="AJ37"/>
  <c r="BA37"/>
  <c r="AA36"/>
  <c r="AJ36"/>
  <c r="AJ39"/>
  <c r="BA39"/>
  <c r="BA40"/>
  <c r="AJ60"/>
  <c r="BA60"/>
  <c r="AA22"/>
  <c r="AA28"/>
  <c r="BB34"/>
  <c r="BB36"/>
  <c r="BB48"/>
  <c r="AJ17"/>
  <c r="BA17"/>
  <c r="AJ16"/>
  <c r="BA22"/>
  <c r="AJ27"/>
  <c r="AA31"/>
  <c r="BB31"/>
  <c r="AJ30"/>
  <c r="BA30"/>
  <c r="BB33"/>
  <c r="BA42"/>
  <c r="AA44"/>
  <c r="AA55"/>
  <c r="BB55"/>
  <c r="AA17"/>
  <c r="BB27"/>
  <c r="BB20"/>
  <c r="BB15"/>
  <c r="BA11"/>
  <c r="BA16"/>
  <c r="BB16"/>
  <c r="AJ22"/>
  <c r="AJ28"/>
  <c r="AA42"/>
  <c r="AJ42"/>
  <c r="BA44"/>
  <c r="AA51"/>
  <c r="AA52"/>
  <c r="AJ52"/>
  <c r="BB19"/>
  <c r="AA8"/>
  <c r="AJ53"/>
  <c r="BA53"/>
  <c r="AA53"/>
  <c r="AA57"/>
  <c r="BB57"/>
  <c r="AA40"/>
  <c r="AA39"/>
  <c r="BB39"/>
  <c r="AA37"/>
  <c r="AA30"/>
  <c r="BB30"/>
  <c r="BB11"/>
  <c r="BB46"/>
  <c r="BB60"/>
  <c r="BB37"/>
  <c r="BB40"/>
  <c r="BB8"/>
  <c r="BB51"/>
  <c r="BB28"/>
  <c r="BB22"/>
  <c r="BB17"/>
  <c r="BB62"/>
  <c r="BB44"/>
  <c r="BB52"/>
  <c r="BB42"/>
  <c r="BB53"/>
</calcChain>
</file>

<file path=xl/sharedStrings.xml><?xml version="1.0" encoding="utf-8"?>
<sst xmlns="http://schemas.openxmlformats.org/spreadsheetml/2006/main" count="309" uniqueCount="202">
  <si>
    <t xml:space="preserve">  </t>
  </si>
  <si>
    <t>II - ESIGENZE DI FAMIGLIA</t>
  </si>
  <si>
    <t xml:space="preserve">         III -  T I T O L I     G E N E R A L I</t>
  </si>
  <si>
    <t xml:space="preserve">A </t>
  </si>
  <si>
    <t xml:space="preserve"> B + B2</t>
  </si>
  <si>
    <r>
      <t xml:space="preserve"> Co (</t>
    </r>
    <r>
      <rPr>
        <sz val="10"/>
        <color indexed="10"/>
        <rFont val="Arial"/>
        <family val="2"/>
      </rPr>
      <t>5bis</t>
    </r>
    <r>
      <rPr>
        <sz val="10"/>
        <rFont val="Arial"/>
      </rPr>
      <t>)</t>
    </r>
  </si>
  <si>
    <t>A</t>
  </si>
  <si>
    <t>B</t>
  </si>
  <si>
    <t>C</t>
  </si>
  <si>
    <t>D</t>
  </si>
  <si>
    <t>C*</t>
  </si>
  <si>
    <t>D*</t>
  </si>
  <si>
    <t>E*</t>
  </si>
  <si>
    <t>F*</t>
  </si>
  <si>
    <t>G*</t>
  </si>
  <si>
    <t>Ruolo</t>
  </si>
  <si>
    <t xml:space="preserve">  Ruolo p.i.</t>
  </si>
  <si>
    <t>Ruolo ant.app.</t>
  </si>
  <si>
    <t>Cont.Comune</t>
  </si>
  <si>
    <t>Una tantum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</si>
  <si>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</si>
  <si>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</si>
  <si>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</si>
  <si>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</si>
  <si>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</si>
  <si>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</si>
  <si>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</si>
  <si>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</si>
  <si>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</si>
  <si>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t>Mancata presentaz. dom. trasf. per un triennio (dall' a.s. 2000/01)</t>
  </si>
  <si>
    <t>TOTALE PUNTI ANZ.SERV.</t>
  </si>
  <si>
    <t>Ricongiung. a familiari</t>
  </si>
  <si>
    <t>Figli inferiori a 6 anni</t>
  </si>
  <si>
    <t>Figli &gt;6&lt;18 anni</t>
  </si>
  <si>
    <t>Familiari minorati</t>
  </si>
  <si>
    <t>TOTALE PUNTI ESIG. FAM.</t>
  </si>
  <si>
    <t>Merito distinto</t>
  </si>
  <si>
    <t>Concorso pubblico ordinario</t>
  </si>
  <si>
    <t>Specializzazioni</t>
  </si>
  <si>
    <t>Diplomi Universitari</t>
  </si>
  <si>
    <t>Laurea</t>
  </si>
  <si>
    <t>Dottorato di ricerca</t>
  </si>
  <si>
    <t>TOTALE PUNTI TITOLI GEN.</t>
  </si>
  <si>
    <t>TOTALE</t>
  </si>
  <si>
    <t>NOTE</t>
  </si>
  <si>
    <t>x 6</t>
  </si>
  <si>
    <t>**</t>
  </si>
  <si>
    <t xml:space="preserve">x 3 </t>
  </si>
  <si>
    <t xml:space="preserve">x 1 </t>
  </si>
  <si>
    <t xml:space="preserve">x 2 </t>
  </si>
  <si>
    <t>+10</t>
  </si>
  <si>
    <t>+6</t>
  </si>
  <si>
    <t>x 4</t>
  </si>
  <si>
    <t>x3</t>
  </si>
  <si>
    <t>+12</t>
  </si>
  <si>
    <t xml:space="preserve">x 5 </t>
  </si>
  <si>
    <t>x 1</t>
  </si>
  <si>
    <r>
      <t xml:space="preserve">Tot. anni p.r. picc.isole </t>
    </r>
    <r>
      <rPr>
        <sz val="8"/>
        <color indexed="10"/>
        <rFont val="Arial"/>
        <family val="2"/>
      </rPr>
      <t>*</t>
    </r>
  </si>
  <si>
    <t xml:space="preserve"> Pre-ruol p.i.</t>
  </si>
  <si>
    <t>B2</t>
  </si>
  <si>
    <t>+5</t>
  </si>
  <si>
    <t>Corso di perfez.post-laurea</t>
  </si>
  <si>
    <t>I</t>
  </si>
  <si>
    <t>Partecipaz. esami di stato</t>
  </si>
  <si>
    <t>x1</t>
  </si>
  <si>
    <t>Pre-ruolo</t>
  </si>
  <si>
    <t xml:space="preserve">     B1</t>
  </si>
  <si>
    <t>Comando</t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</si>
  <si>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</si>
  <si>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</si>
  <si>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t>Servizio di ruolo</t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</si>
  <si>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</si>
  <si>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t>STEFANIA</t>
  </si>
  <si>
    <t>si</t>
  </si>
  <si>
    <t>SCIENZE</t>
  </si>
  <si>
    <t>EDUCAZIONE FISICA</t>
  </si>
  <si>
    <t>I -  A N Z I A N I T A'   DI    S  E  R  V I Z I O</t>
  </si>
  <si>
    <t>A346</t>
  </si>
  <si>
    <t>A060</t>
  </si>
  <si>
    <t>A029</t>
  </si>
  <si>
    <t>IL DIRIGENTE SCOLASTICO</t>
  </si>
  <si>
    <t>*N.B.:Se C+D+E+F+G &gt;10  =10</t>
  </si>
  <si>
    <t>A1</t>
  </si>
  <si>
    <r>
      <t>C (</t>
    </r>
    <r>
      <rPr>
        <sz val="10"/>
        <color indexed="10"/>
        <rFont val="Arial"/>
        <family val="2"/>
      </rPr>
      <t>5bis</t>
    </r>
    <r>
      <rPr>
        <sz val="10"/>
        <rFont val="Arial"/>
      </rPr>
      <t>)</t>
    </r>
  </si>
  <si>
    <t>Servizio ruolo scuole MM</t>
  </si>
  <si>
    <t>x 3</t>
  </si>
  <si>
    <t xml:space="preserve">Inserire numero anni </t>
  </si>
  <si>
    <t>Inserire numero anni</t>
  </si>
  <si>
    <t>Tot. anni pre-ruolo</t>
  </si>
  <si>
    <t>Pre-ruolo (ricon. 4 int.+ 2/3) Servizio ruolo scuole EE</t>
  </si>
  <si>
    <t>Inserire "si" in caso afferm.</t>
  </si>
  <si>
    <t xml:space="preserve">Inserire "si" in caso afferm. </t>
  </si>
  <si>
    <t xml:space="preserve">Inserire num. figli &lt; 6 anni </t>
  </si>
  <si>
    <t>Inserire num. figli &gt;6&lt;18 anni</t>
  </si>
  <si>
    <t xml:space="preserve">Inserire num. promozioni </t>
  </si>
  <si>
    <t xml:space="preserve">Inserire num. Specializz. </t>
  </si>
  <si>
    <t>Inserire num. Diplomi Univ.</t>
  </si>
  <si>
    <t xml:space="preserve">Inserire n. Corsi post-laurea </t>
  </si>
  <si>
    <t xml:space="preserve">Inserire n. Lauree </t>
  </si>
  <si>
    <t>Inserire num. Partecipazioni</t>
  </si>
  <si>
    <t>A013</t>
  </si>
  <si>
    <t>CHIMICA E TECNOLOGIE</t>
  </si>
  <si>
    <t>CALDARONI</t>
  </si>
  <si>
    <t>A016</t>
  </si>
  <si>
    <t>COSTRUZIONI E TECN.</t>
  </si>
  <si>
    <t>MOSCONE</t>
  </si>
  <si>
    <t>FRANCO</t>
  </si>
  <si>
    <t>VICINI</t>
  </si>
  <si>
    <t>VITTORIO</t>
  </si>
  <si>
    <t>A017</t>
  </si>
  <si>
    <t xml:space="preserve">PISANI </t>
  </si>
  <si>
    <t>IDA</t>
  </si>
  <si>
    <t>MARCHIONE</t>
  </si>
  <si>
    <t>ROSETTA</t>
  </si>
  <si>
    <t xml:space="preserve">GABRIELE </t>
  </si>
  <si>
    <t>MIRELLA</t>
  </si>
  <si>
    <t>A019</t>
  </si>
  <si>
    <t>DISC. ECONOMICO AZIEND.</t>
  </si>
  <si>
    <t>DISC. GIURID. ECON.</t>
  </si>
  <si>
    <t>FACCHINI</t>
  </si>
  <si>
    <t>SANDRO</t>
  </si>
  <si>
    <t>SIMBOLA</t>
  </si>
  <si>
    <t>ANTONELLA</t>
  </si>
  <si>
    <t xml:space="preserve">PELLEGRINI </t>
  </si>
  <si>
    <t>ALFREDO</t>
  </si>
  <si>
    <t>CARLO</t>
  </si>
  <si>
    <t>MATEMATICA</t>
  </si>
  <si>
    <t>A042</t>
  </si>
  <si>
    <t>INFORMATICA GEST.</t>
  </si>
  <si>
    <t>TAGGI</t>
  </si>
  <si>
    <t>ROSARITA</t>
  </si>
  <si>
    <t xml:space="preserve">EVANGELISTA </t>
  </si>
  <si>
    <t>A047</t>
  </si>
  <si>
    <t>SANTI</t>
  </si>
  <si>
    <t>CLAUDIO</t>
  </si>
  <si>
    <t>A048</t>
  </si>
  <si>
    <t>MATEMATICA APPLIC.</t>
  </si>
  <si>
    <t>ZARRELLI</t>
  </si>
  <si>
    <t>SAVERIO</t>
  </si>
  <si>
    <t>ANTONIO</t>
  </si>
  <si>
    <t>SALVATORE</t>
  </si>
  <si>
    <t>RENATO</t>
  </si>
  <si>
    <t>A050</t>
  </si>
  <si>
    <t>MATERIE LETTERARIE</t>
  </si>
  <si>
    <t>NUNNARI</t>
  </si>
  <si>
    <t>VILLA</t>
  </si>
  <si>
    <t>PAOLA</t>
  </si>
  <si>
    <t>VISCA</t>
  </si>
  <si>
    <t>MARY</t>
  </si>
  <si>
    <t>GIOVANNONE</t>
  </si>
  <si>
    <t>ROSSINI</t>
  </si>
  <si>
    <t>MARISA</t>
  </si>
  <si>
    <t>CAPOBIANCO</t>
  </si>
  <si>
    <t>SANDRA</t>
  </si>
  <si>
    <t>A058</t>
  </si>
  <si>
    <t>SC. MECC. AGRARIA</t>
  </si>
  <si>
    <t>D'AMBROSIO</t>
  </si>
  <si>
    <t>CLAUDIA</t>
  </si>
  <si>
    <t>NARDONE</t>
  </si>
  <si>
    <t>FRANCA GIULIA</t>
  </si>
  <si>
    <t>A246</t>
  </si>
  <si>
    <t>FRANCESE</t>
  </si>
  <si>
    <t>INGLESE</t>
  </si>
  <si>
    <t>MARTINO</t>
  </si>
  <si>
    <t>PATRIZIA</t>
  </si>
  <si>
    <t>RUGGERI</t>
  </si>
  <si>
    <t>MARIA LETIZIA</t>
  </si>
  <si>
    <t>A072</t>
  </si>
  <si>
    <t>MATTACCHIONE</t>
  </si>
  <si>
    <t>TOPOGRAFIA</t>
  </si>
  <si>
    <t>TIBERIO</t>
  </si>
  <si>
    <t>C300</t>
  </si>
  <si>
    <t>LAB. INFORMATICA</t>
  </si>
  <si>
    <t>BALDASSARRA</t>
  </si>
  <si>
    <t>VINCENZO</t>
  </si>
  <si>
    <t>ITP</t>
  </si>
  <si>
    <t>Prof. Vinicio DEL CASTELLO</t>
  </si>
  <si>
    <t>Prec. Art.7 - V - L.104</t>
  </si>
  <si>
    <t xml:space="preserve">  Continuità scuola - sede</t>
  </si>
  <si>
    <t>Sede Comune Titolarità</t>
  </si>
  <si>
    <t>GIORGIA</t>
  </si>
  <si>
    <t>D'ORAZIO</t>
  </si>
  <si>
    <t>BIANCHI</t>
  </si>
  <si>
    <t>MARCELLI</t>
  </si>
  <si>
    <t>SI</t>
  </si>
  <si>
    <t xml:space="preserve">        I.T.C.G.SORA</t>
  </si>
  <si>
    <r>
      <t>GRADUATORIA DI ISTITUTO  - DOCENTI</t>
    </r>
    <r>
      <rPr>
        <sz val="10"/>
        <rFont val="Arial"/>
      </rPr>
      <t xml:space="preserve"> - A.S. 2015/2016 (</t>
    </r>
    <r>
      <rPr>
        <b/>
        <i/>
        <sz val="10"/>
        <rFont val="Arial"/>
        <family val="2"/>
      </rPr>
      <t>posti di scuola SECONDARIA comune</t>
    </r>
    <r>
      <rPr>
        <b/>
        <sz val="10"/>
        <rFont val="Arial"/>
        <family val="2"/>
      </rPr>
      <t>)</t>
    </r>
  </si>
  <si>
    <t>C240</t>
  </si>
  <si>
    <t>A39</t>
  </si>
  <si>
    <t>GEOGRAFIA</t>
  </si>
  <si>
    <t>LAB.CHIMICA</t>
  </si>
  <si>
    <t>MACCHIUSI</t>
  </si>
  <si>
    <t>BERNARDO</t>
  </si>
  <si>
    <t>CECCARELLI</t>
  </si>
  <si>
    <t>PIERLUIGI</t>
  </si>
  <si>
    <t>INGLIMA</t>
  </si>
  <si>
    <t>MARTA</t>
  </si>
  <si>
    <t>GIAQUINTO</t>
  </si>
  <si>
    <t>LAURA</t>
  </si>
  <si>
    <t xml:space="preserve">  I.I.S. "C. BARONIO" </t>
  </si>
  <si>
    <t>SORA Lì,  22/04/2016</t>
  </si>
  <si>
    <t>CCNI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</si>
</sst>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50"/>
      <name val="Arial"/>
      <family val="2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12"/>
      <name val="Arial"/>
      <family val="2"/>
    </font>
    <font>
      <sz val="7"/>
      <color indexed="12"/>
      <name val="Arial"/>
      <family val="2"/>
    </font>
    <font>
      <sz val="8"/>
      <color indexed="50"/>
      <name val="Arial"/>
      <family val="2"/>
    </font>
    <font>
      <b/>
      <sz val="8"/>
      <name val="Arial"/>
      <family val="2"/>
    </font>
    <font>
      <b/>
      <sz val="12"/>
      <color indexed="17"/>
      <name val="Arial"/>
      <family val="2"/>
    </font>
    <font>
      <sz val="8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7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14"/>
      <color indexed="10"/>
      <name val="Arial"/>
      <family val="2"/>
    </font>
    <font>
      <sz val="7.5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</font>
    <font>
      <sz val="9"/>
      <name val="Arial"/>
    </font>
    <font>
      <i/>
      <sz val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Protection="1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1" xfId="0" applyBorder="1" applyProtection="1"/>
    <xf numFmtId="0" fontId="0" fillId="0" borderId="0" xfId="0" applyBorder="1" applyProtection="1">
      <protection locked="0"/>
    </xf>
    <xf numFmtId="0" fontId="10" fillId="0" borderId="0" xfId="0" applyFont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Protection="1"/>
    <xf numFmtId="0" fontId="12" fillId="0" borderId="0" xfId="0" applyFont="1" applyProtection="1">
      <protection locked="0"/>
    </xf>
    <xf numFmtId="0" fontId="12" fillId="0" borderId="4" xfId="0" applyFont="1" applyBorder="1" applyProtection="1"/>
    <xf numFmtId="0" fontId="12" fillId="0" borderId="2" xfId="0" applyFont="1" applyBorder="1" applyProtection="1"/>
    <xf numFmtId="0" fontId="14" fillId="0" borderId="2" xfId="0" applyFont="1" applyBorder="1" applyAlignment="1" applyProtection="1">
      <alignment textRotation="90" wrapText="1"/>
    </xf>
    <xf numFmtId="0" fontId="14" fillId="0" borderId="5" xfId="0" applyFont="1" applyBorder="1" applyAlignment="1" applyProtection="1">
      <alignment textRotation="90" wrapText="1"/>
    </xf>
    <xf numFmtId="0" fontId="12" fillId="0" borderId="6" xfId="0" applyFont="1" applyFill="1" applyBorder="1" applyAlignment="1" applyProtection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Protection="1"/>
    <xf numFmtId="0" fontId="12" fillId="3" borderId="2" xfId="0" applyFont="1" applyFill="1" applyBorder="1" applyAlignment="1" applyProtection="1">
      <alignment textRotation="90" wrapText="1"/>
    </xf>
    <xf numFmtId="0" fontId="18" fillId="0" borderId="1" xfId="0" applyFont="1" applyBorder="1" applyProtection="1"/>
    <xf numFmtId="0" fontId="0" fillId="2" borderId="1" xfId="0" applyFill="1" applyBorder="1" applyProtection="1"/>
    <xf numFmtId="0" fontId="6" fillId="2" borderId="1" xfId="0" applyFont="1" applyFill="1" applyBorder="1" applyProtection="1"/>
    <xf numFmtId="0" fontId="0" fillId="2" borderId="4" xfId="0" applyFill="1" applyBorder="1" applyProtection="1"/>
    <xf numFmtId="0" fontId="0" fillId="2" borderId="7" xfId="0" applyFill="1" applyBorder="1" applyProtection="1"/>
    <xf numFmtId="0" fontId="0" fillId="2" borderId="7" xfId="0" applyFill="1" applyBorder="1" applyAlignment="1" applyProtection="1">
      <alignment horizontal="center"/>
    </xf>
    <xf numFmtId="0" fontId="12" fillId="2" borderId="0" xfId="0" applyFont="1" applyFill="1" applyBorder="1" applyProtection="1"/>
    <xf numFmtId="0" fontId="12" fillId="2" borderId="8" xfId="0" applyFont="1" applyFill="1" applyBorder="1" applyProtection="1"/>
    <xf numFmtId="0" fontId="12" fillId="3" borderId="4" xfId="0" applyFont="1" applyFill="1" applyBorder="1" applyAlignment="1" applyProtection="1">
      <alignment textRotation="90" wrapText="1"/>
    </xf>
    <xf numFmtId="0" fontId="12" fillId="3" borderId="9" xfId="0" applyFont="1" applyFill="1" applyBorder="1" applyAlignment="1" applyProtection="1">
      <alignment textRotation="90" wrapText="1"/>
    </xf>
    <xf numFmtId="0" fontId="12" fillId="3" borderId="5" xfId="0" applyFont="1" applyFill="1" applyBorder="1" applyAlignment="1" applyProtection="1">
      <alignment textRotation="90" wrapText="1"/>
    </xf>
    <xf numFmtId="0" fontId="11" fillId="0" borderId="10" xfId="0" applyFont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/>
    </xf>
    <xf numFmtId="0" fontId="14" fillId="0" borderId="12" xfId="0" applyFont="1" applyBorder="1" applyAlignment="1" applyProtection="1">
      <alignment textRotation="90" wrapText="1"/>
    </xf>
    <xf numFmtId="0" fontId="0" fillId="4" borderId="13" xfId="0" applyFill="1" applyBorder="1" applyProtection="1"/>
    <xf numFmtId="0" fontId="0" fillId="4" borderId="14" xfId="0" applyFill="1" applyBorder="1" applyProtection="1"/>
    <xf numFmtId="0" fontId="12" fillId="4" borderId="14" xfId="0" applyFont="1" applyFill="1" applyBorder="1" applyProtection="1"/>
    <xf numFmtId="0" fontId="14" fillId="4" borderId="14" xfId="0" applyFont="1" applyFill="1" applyBorder="1" applyAlignment="1" applyProtection="1">
      <alignment textRotation="90" wrapText="1"/>
    </xf>
    <xf numFmtId="0" fontId="14" fillId="4" borderId="15" xfId="0" applyFont="1" applyFill="1" applyBorder="1" applyAlignment="1" applyProtection="1">
      <alignment textRotation="90" wrapText="1"/>
    </xf>
    <xf numFmtId="0" fontId="0" fillId="0" borderId="16" xfId="0" applyBorder="1" applyProtection="1"/>
    <xf numFmtId="0" fontId="14" fillId="0" borderId="17" xfId="0" applyFont="1" applyBorder="1" applyAlignment="1" applyProtection="1">
      <alignment textRotation="90" wrapText="1"/>
    </xf>
    <xf numFmtId="0" fontId="11" fillId="0" borderId="18" xfId="0" applyFont="1" applyBorder="1" applyAlignment="1" applyProtection="1">
      <alignment horizontal="left" textRotation="90"/>
    </xf>
    <xf numFmtId="0" fontId="22" fillId="2" borderId="7" xfId="0" applyFont="1" applyFill="1" applyBorder="1" applyProtection="1"/>
    <xf numFmtId="0" fontId="13" fillId="0" borderId="2" xfId="0" applyFont="1" applyBorder="1" applyAlignment="1" applyProtection="1">
      <alignment horizontal="centerContinuous" vertical="center" wrapText="1"/>
    </xf>
    <xf numFmtId="0" fontId="23" fillId="0" borderId="17" xfId="0" applyFont="1" applyBorder="1" applyAlignment="1" applyProtection="1">
      <alignment horizontal="centerContinuous" vertical="center" wrapText="1"/>
    </xf>
    <xf numFmtId="0" fontId="12" fillId="0" borderId="8" xfId="0" applyFont="1" applyBorder="1" applyAlignment="1" applyProtection="1">
      <alignment horizontal="centerContinuous" vertical="center"/>
    </xf>
    <xf numFmtId="0" fontId="12" fillId="0" borderId="2" xfId="0" applyFont="1" applyBorder="1" applyAlignment="1" applyProtection="1">
      <alignment horizontal="centerContinuous" vertical="center"/>
    </xf>
    <xf numFmtId="0" fontId="12" fillId="2" borderId="12" xfId="0" applyFont="1" applyFill="1" applyBorder="1" applyAlignment="1" applyProtection="1">
      <alignment horizontal="centerContinuous" vertical="center"/>
    </xf>
    <xf numFmtId="0" fontId="23" fillId="2" borderId="12" xfId="0" applyFont="1" applyFill="1" applyBorder="1" applyAlignment="1" applyProtection="1">
      <alignment horizontal="centerContinuous" vertical="center"/>
    </xf>
    <xf numFmtId="0" fontId="12" fillId="2" borderId="2" xfId="0" applyFont="1" applyFill="1" applyBorder="1" applyAlignment="1" applyProtection="1">
      <alignment horizontal="centerContinuous" vertical="center"/>
    </xf>
    <xf numFmtId="0" fontId="12" fillId="0" borderId="4" xfId="0" applyFont="1" applyBorder="1" applyAlignment="1" applyProtection="1">
      <alignment horizontal="centerContinuous" vertical="center"/>
    </xf>
    <xf numFmtId="0" fontId="12" fillId="2" borderId="4" xfId="0" applyFont="1" applyFill="1" applyBorder="1" applyAlignment="1" applyProtection="1">
      <alignment horizontal="centerContinuous" vertical="center"/>
    </xf>
    <xf numFmtId="49" fontId="12" fillId="0" borderId="19" xfId="0" applyNumberFormat="1" applyFont="1" applyFill="1" applyBorder="1" applyAlignment="1" applyProtection="1">
      <alignment horizontal="center"/>
    </xf>
    <xf numFmtId="49" fontId="12" fillId="3" borderId="20" xfId="0" applyNumberFormat="1" applyFont="1" applyFill="1" applyBorder="1" applyProtection="1"/>
    <xf numFmtId="49" fontId="12" fillId="0" borderId="21" xfId="0" applyNumberFormat="1" applyFont="1" applyFill="1" applyBorder="1" applyAlignment="1" applyProtection="1">
      <alignment horizontal="center"/>
    </xf>
    <xf numFmtId="49" fontId="12" fillId="3" borderId="21" xfId="0" applyNumberFormat="1" applyFont="1" applyFill="1" applyBorder="1" applyAlignment="1" applyProtection="1">
      <alignment horizontal="center"/>
    </xf>
    <xf numFmtId="49" fontId="12" fillId="3" borderId="6" xfId="0" applyNumberFormat="1" applyFont="1" applyFill="1" applyBorder="1" applyAlignment="1" applyProtection="1">
      <alignment horizontal="center"/>
    </xf>
    <xf numFmtId="49" fontId="24" fillId="0" borderId="6" xfId="0" applyNumberFormat="1" applyFont="1" applyFill="1" applyBorder="1" applyAlignment="1" applyProtection="1">
      <alignment horizontal="center"/>
    </xf>
    <xf numFmtId="49" fontId="12" fillId="0" borderId="6" xfId="0" applyNumberFormat="1" applyFont="1" applyFill="1" applyBorder="1" applyAlignment="1" applyProtection="1">
      <alignment horizontal="center"/>
    </xf>
    <xf numFmtId="49" fontId="12" fillId="0" borderId="22" xfId="0" applyNumberFormat="1" applyFont="1" applyFill="1" applyBorder="1" applyAlignment="1" applyProtection="1">
      <alignment horizontal="center"/>
    </xf>
    <xf numFmtId="49" fontId="12" fillId="4" borderId="23" xfId="0" applyNumberFormat="1" applyFont="1" applyFill="1" applyBorder="1" applyAlignment="1" applyProtection="1">
      <alignment horizontal="center"/>
    </xf>
    <xf numFmtId="49" fontId="12" fillId="3" borderId="20" xfId="0" applyNumberFormat="1" applyFont="1" applyFill="1" applyBorder="1" applyAlignment="1" applyProtection="1">
      <alignment horizontal="center"/>
    </xf>
    <xf numFmtId="49" fontId="12" fillId="3" borderId="22" xfId="0" applyNumberFormat="1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Continuous" vertical="center"/>
    </xf>
    <xf numFmtId="0" fontId="23" fillId="2" borderId="12" xfId="0" applyFont="1" applyFill="1" applyBorder="1" applyAlignment="1" applyProtection="1">
      <alignment horizontal="left" vertical="center"/>
    </xf>
    <xf numFmtId="0" fontId="8" fillId="0" borderId="0" xfId="0" applyFont="1" applyProtection="1">
      <protection locked="0"/>
    </xf>
    <xf numFmtId="0" fontId="0" fillId="0" borderId="0" xfId="0" applyFill="1"/>
    <xf numFmtId="0" fontId="11" fillId="3" borderId="24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27" fillId="0" borderId="0" xfId="0" applyFont="1" applyProtection="1"/>
    <xf numFmtId="0" fontId="27" fillId="0" borderId="0" xfId="0" applyFont="1" applyFill="1" applyBorder="1" applyProtection="1"/>
    <xf numFmtId="0" fontId="27" fillId="0" borderId="0" xfId="0" applyFont="1"/>
    <xf numFmtId="0" fontId="28" fillId="0" borderId="0" xfId="0" applyFont="1"/>
    <xf numFmtId="0" fontId="12" fillId="0" borderId="0" xfId="0" applyFont="1" applyProtection="1"/>
    <xf numFmtId="0" fontId="29" fillId="0" borderId="0" xfId="0" applyFont="1" applyFill="1" applyBorder="1" applyProtection="1">
      <protection locked="0"/>
    </xf>
    <xf numFmtId="0" fontId="12" fillId="0" borderId="25" xfId="0" applyFont="1" applyFill="1" applyBorder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11" fillId="0" borderId="26" xfId="0" applyFont="1" applyFill="1" applyBorder="1" applyAlignment="1" applyProtection="1">
      <alignment horizontal="center"/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0" fontId="12" fillId="0" borderId="28" xfId="0" applyFont="1" applyFill="1" applyBorder="1" applyAlignment="1" applyProtection="1">
      <alignment horizontal="center"/>
    </xf>
    <xf numFmtId="0" fontId="11" fillId="3" borderId="28" xfId="0" applyFont="1" applyFill="1" applyBorder="1" applyAlignment="1" applyProtection="1">
      <alignment horizontal="center"/>
      <protection locked="0"/>
    </xf>
    <xf numFmtId="0" fontId="12" fillId="0" borderId="28" xfId="0" applyFont="1" applyFill="1" applyBorder="1" applyAlignment="1" applyProtection="1">
      <alignment horizontal="center"/>
      <protection hidden="1"/>
    </xf>
    <xf numFmtId="0" fontId="12" fillId="3" borderId="5" xfId="0" applyFont="1" applyFill="1" applyBorder="1" applyProtection="1">
      <protection locked="0"/>
    </xf>
    <xf numFmtId="0" fontId="12" fillId="3" borderId="10" xfId="0" applyFont="1" applyFill="1" applyBorder="1" applyProtection="1"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12" xfId="0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Protection="1">
      <protection locked="0"/>
    </xf>
    <xf numFmtId="0" fontId="12" fillId="3" borderId="22" xfId="0" applyFont="1" applyFill="1" applyBorder="1" applyAlignment="1" applyProtection="1">
      <alignment horizontal="center"/>
      <protection locked="0"/>
    </xf>
    <xf numFmtId="0" fontId="12" fillId="3" borderId="28" xfId="0" applyFont="1" applyFill="1" applyBorder="1" applyProtection="1">
      <protection locked="0"/>
    </xf>
    <xf numFmtId="0" fontId="12" fillId="3" borderId="27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</xf>
    <xf numFmtId="0" fontId="11" fillId="0" borderId="24" xfId="0" applyFont="1" applyFill="1" applyBorder="1" applyAlignment="1" applyProtection="1">
      <alignment horizontal="center"/>
    </xf>
    <xf numFmtId="0" fontId="11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Fill="1" applyBorder="1" applyAlignment="1" applyProtection="1">
      <alignment horizontal="center"/>
    </xf>
    <xf numFmtId="0" fontId="11" fillId="0" borderId="29" xfId="0" applyFont="1" applyFill="1" applyBorder="1" applyAlignment="1" applyProtection="1">
      <alignment horizontal="center"/>
    </xf>
    <xf numFmtId="0" fontId="11" fillId="0" borderId="29" xfId="0" applyFont="1" applyFill="1" applyBorder="1" applyAlignment="1" applyProtection="1">
      <alignment horizontal="center"/>
      <protection hidden="1"/>
    </xf>
    <xf numFmtId="0" fontId="11" fillId="0" borderId="30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  <protection hidden="1"/>
    </xf>
    <xf numFmtId="0" fontId="11" fillId="0" borderId="28" xfId="0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horizontal="center"/>
      <protection hidden="1"/>
    </xf>
    <xf numFmtId="0" fontId="11" fillId="0" borderId="27" xfId="0" applyFont="1" applyFill="1" applyBorder="1" applyAlignment="1" applyProtection="1">
      <alignment horizontal="center"/>
    </xf>
    <xf numFmtId="0" fontId="12" fillId="3" borderId="24" xfId="0" applyFont="1" applyFill="1" applyBorder="1" applyProtection="1">
      <protection locked="0"/>
    </xf>
    <xf numFmtId="0" fontId="12" fillId="3" borderId="17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horizontal="center"/>
      <protection locked="0"/>
    </xf>
    <xf numFmtId="0" fontId="12" fillId="0" borderId="32" xfId="0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Alignment="1" applyProtection="1">
      <alignment horizontal="center"/>
      <protection locked="0"/>
    </xf>
    <xf numFmtId="0" fontId="12" fillId="0" borderId="28" xfId="0" applyFont="1" applyFill="1" applyBorder="1" applyAlignment="1" applyProtection="1">
      <alignment horizontal="center"/>
      <protection locked="0"/>
    </xf>
    <xf numFmtId="0" fontId="17" fillId="0" borderId="28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17" fillId="0" borderId="28" xfId="0" applyFont="1" applyFill="1" applyBorder="1" applyAlignment="1" applyProtection="1">
      <alignment horizontal="center"/>
      <protection hidden="1"/>
    </xf>
    <xf numFmtId="0" fontId="6" fillId="0" borderId="24" xfId="0" applyFont="1" applyFill="1" applyBorder="1" applyAlignment="1" applyProtection="1">
      <alignment horizontal="center"/>
      <protection hidden="1"/>
    </xf>
    <xf numFmtId="0" fontId="6" fillId="0" borderId="29" xfId="0" applyFont="1" applyFill="1" applyBorder="1" applyAlignment="1" applyProtection="1">
      <alignment horizontal="center"/>
      <protection hidden="1"/>
    </xf>
    <xf numFmtId="0" fontId="6" fillId="0" borderId="26" xfId="0" applyFont="1" applyFill="1" applyBorder="1" applyAlignment="1" applyProtection="1">
      <alignment horizontal="center"/>
      <protection hidden="1"/>
    </xf>
    <xf numFmtId="0" fontId="6" fillId="0" borderId="28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17" fillId="0" borderId="28" xfId="0" applyFont="1" applyFill="1" applyBorder="1" applyAlignment="1" applyProtection="1">
      <alignment horizontal="center"/>
      <protection locked="0"/>
    </xf>
    <xf numFmtId="0" fontId="17" fillId="4" borderId="33" xfId="0" applyFont="1" applyFill="1" applyBorder="1" applyAlignment="1" applyProtection="1">
      <alignment horizontal="center"/>
    </xf>
    <xf numFmtId="0" fontId="6" fillId="4" borderId="34" xfId="0" applyFont="1" applyFill="1" applyBorder="1" applyAlignment="1" applyProtection="1">
      <alignment horizontal="center"/>
    </xf>
    <xf numFmtId="0" fontId="6" fillId="4" borderId="33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  <protection locked="0"/>
    </xf>
    <xf numFmtId="0" fontId="6" fillId="4" borderId="35" xfId="0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6" fillId="4" borderId="36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4" borderId="37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/>
      <protection hidden="1"/>
    </xf>
    <xf numFmtId="0" fontId="6" fillId="4" borderId="36" xfId="0" applyFont="1" applyFill="1" applyBorder="1" applyAlignment="1" applyProtection="1">
      <alignment horizontal="center"/>
      <protection hidden="1"/>
    </xf>
    <xf numFmtId="0" fontId="6" fillId="4" borderId="14" xfId="0" applyFont="1" applyFill="1" applyBorder="1" applyAlignment="1" applyProtection="1">
      <alignment horizontal="center"/>
      <protection hidden="1"/>
    </xf>
    <xf numFmtId="0" fontId="6" fillId="4" borderId="35" xfId="0" applyFont="1" applyFill="1" applyBorder="1" applyAlignment="1" applyProtection="1">
      <alignment horizontal="center"/>
      <protection hidden="1"/>
    </xf>
    <xf numFmtId="0" fontId="6" fillId="4" borderId="37" xfId="0" applyFont="1" applyFill="1" applyBorder="1" applyAlignment="1" applyProtection="1">
      <alignment horizontal="center"/>
      <protection hidden="1"/>
    </xf>
    <xf numFmtId="0" fontId="12" fillId="0" borderId="38" xfId="0" applyFont="1" applyFill="1" applyBorder="1" applyAlignment="1" applyProtection="1">
      <alignment horizontal="center"/>
      <protection locked="0"/>
    </xf>
    <xf numFmtId="0" fontId="12" fillId="3" borderId="39" xfId="0" applyFont="1" applyFill="1" applyBorder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/>
      <protection locked="0"/>
    </xf>
    <xf numFmtId="0" fontId="12" fillId="3" borderId="20" xfId="0" applyFont="1" applyFill="1" applyBorder="1" applyAlignment="1" applyProtection="1">
      <alignment horizontal="center"/>
      <protection locked="0"/>
    </xf>
    <xf numFmtId="0" fontId="12" fillId="3" borderId="24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0" borderId="26" xfId="0" applyFont="1" applyFill="1" applyBorder="1" applyAlignment="1" applyProtection="1">
      <alignment horizontal="center"/>
      <protection locked="0"/>
    </xf>
    <xf numFmtId="0" fontId="12" fillId="3" borderId="28" xfId="0" applyFont="1" applyFill="1" applyBorder="1" applyAlignment="1" applyProtection="1">
      <alignment horizontal="center"/>
      <protection locked="0"/>
    </xf>
    <xf numFmtId="0" fontId="12" fillId="3" borderId="10" xfId="0" applyFont="1" applyFill="1" applyBorder="1" applyAlignment="1" applyProtection="1">
      <alignment horizontal="center"/>
      <protection locked="0"/>
    </xf>
    <xf numFmtId="0" fontId="12" fillId="3" borderId="40" xfId="0" applyFont="1" applyFill="1" applyBorder="1" applyAlignment="1" applyProtection="1">
      <alignment horizontal="center"/>
      <protection locked="0"/>
    </xf>
    <xf numFmtId="0" fontId="12" fillId="3" borderId="32" xfId="0" applyFont="1" applyFill="1" applyBorder="1" applyAlignment="1" applyProtection="1">
      <alignment horizontal="center"/>
      <protection locked="0"/>
    </xf>
    <xf numFmtId="0" fontId="12" fillId="3" borderId="29" xfId="0" applyFont="1" applyFill="1" applyBorder="1" applyAlignment="1" applyProtection="1">
      <alignment horizontal="center"/>
      <protection locked="0"/>
    </xf>
    <xf numFmtId="0" fontId="6" fillId="2" borderId="31" xfId="0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8" fillId="3" borderId="41" xfId="0" applyFont="1" applyFill="1" applyBorder="1" applyAlignment="1" applyProtection="1">
      <alignment horizontal="center"/>
      <protection locked="0"/>
    </xf>
    <xf numFmtId="0" fontId="8" fillId="3" borderId="42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</xf>
    <xf numFmtId="0" fontId="12" fillId="0" borderId="44" xfId="0" applyFont="1" applyBorder="1" applyAlignment="1" applyProtection="1">
      <alignment horizontal="centerContinuous" vertical="center"/>
    </xf>
    <xf numFmtId="0" fontId="6" fillId="0" borderId="5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  <protection hidden="1"/>
    </xf>
    <xf numFmtId="0" fontId="6" fillId="4" borderId="4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  <protection hidden="1"/>
    </xf>
    <xf numFmtId="0" fontId="11" fillId="0" borderId="6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  <protection hidden="1"/>
    </xf>
    <xf numFmtId="0" fontId="6" fillId="4" borderId="23" xfId="0" applyFont="1" applyFill="1" applyBorder="1" applyAlignment="1" applyProtection="1">
      <alignment horizontal="center"/>
    </xf>
    <xf numFmtId="0" fontId="6" fillId="4" borderId="45" xfId="0" applyFont="1" applyFill="1" applyBorder="1" applyAlignment="1" applyProtection="1">
      <alignment horizontal="center"/>
      <protection hidden="1"/>
    </xf>
    <xf numFmtId="0" fontId="6" fillId="4" borderId="23" xfId="0" applyFont="1" applyFill="1" applyBorder="1" applyAlignment="1" applyProtection="1">
      <alignment horizontal="center"/>
      <protection hidden="1"/>
    </xf>
    <xf numFmtId="0" fontId="26" fillId="5" borderId="46" xfId="0" applyFont="1" applyFill="1" applyBorder="1" applyAlignment="1" applyProtection="1">
      <alignment textRotation="90"/>
    </xf>
    <xf numFmtId="0" fontId="12" fillId="0" borderId="47" xfId="0" applyFont="1" applyBorder="1" applyAlignment="1" applyProtection="1">
      <alignment horizontal="center"/>
    </xf>
    <xf numFmtId="49" fontId="14" fillId="5" borderId="46" xfId="0" applyNumberFormat="1" applyFont="1" applyFill="1" applyBorder="1" applyAlignment="1" applyProtection="1">
      <alignment horizontal="center"/>
    </xf>
    <xf numFmtId="49" fontId="16" fillId="0" borderId="47" xfId="0" applyNumberFormat="1" applyFont="1" applyFill="1" applyBorder="1" applyAlignment="1" applyProtection="1">
      <protection locked="0"/>
    </xf>
    <xf numFmtId="0" fontId="26" fillId="5" borderId="46" xfId="0" applyFont="1" applyFill="1" applyBorder="1" applyAlignment="1" applyProtection="1">
      <alignment horizontal="center"/>
    </xf>
    <xf numFmtId="0" fontId="9" fillId="0" borderId="47" xfId="0" applyFont="1" applyFill="1" applyBorder="1" applyAlignment="1" applyProtection="1">
      <alignment horizontal="center"/>
      <protection locked="0"/>
    </xf>
    <xf numFmtId="0" fontId="30" fillId="0" borderId="47" xfId="0" applyFont="1" applyFill="1" applyBorder="1" applyAlignment="1" applyProtection="1">
      <alignment horizontal="center"/>
      <protection locked="0"/>
    </xf>
    <xf numFmtId="0" fontId="8" fillId="3" borderId="48" xfId="0" applyFont="1" applyFill="1" applyBorder="1" applyAlignment="1" applyProtection="1">
      <alignment horizontal="center"/>
      <protection locked="0"/>
    </xf>
    <xf numFmtId="0" fontId="12" fillId="3" borderId="25" xfId="0" applyFont="1" applyFill="1" applyBorder="1" applyAlignment="1" applyProtection="1">
      <alignment horizontal="center"/>
      <protection locked="0"/>
    </xf>
    <xf numFmtId="0" fontId="12" fillId="3" borderId="38" xfId="0" applyFont="1" applyFill="1" applyBorder="1" applyAlignment="1" applyProtection="1">
      <alignment horizontal="center"/>
      <protection locked="0"/>
    </xf>
    <xf numFmtId="0" fontId="12" fillId="3" borderId="26" xfId="0" applyFont="1" applyFill="1" applyBorder="1" applyAlignment="1" applyProtection="1">
      <alignment horizontal="center"/>
      <protection locked="0"/>
    </xf>
    <xf numFmtId="0" fontId="11" fillId="3" borderId="26" xfId="0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horizontal="center"/>
    </xf>
    <xf numFmtId="0" fontId="11" fillId="0" borderId="25" xfId="0" applyFont="1" applyFill="1" applyBorder="1" applyAlignment="1" applyProtection="1">
      <alignment horizontal="center"/>
      <protection locked="0"/>
    </xf>
    <xf numFmtId="0" fontId="6" fillId="0" borderId="49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10" xfId="0" applyFill="1" applyBorder="1"/>
    <xf numFmtId="0" fontId="8" fillId="0" borderId="31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 textRotation="90" wrapText="1"/>
    </xf>
    <xf numFmtId="0" fontId="14" fillId="0" borderId="2" xfId="0" applyFont="1" applyBorder="1" applyAlignment="1" applyProtection="1">
      <alignment horizontal="center" textRotation="90" wrapText="1"/>
    </xf>
    <xf numFmtId="0" fontId="14" fillId="0" borderId="5" xfId="0" applyFont="1" applyBorder="1" applyAlignment="1" applyProtection="1">
      <alignment horizontal="center" vertical="justify" textRotation="90" wrapText="1"/>
    </xf>
    <xf numFmtId="0" fontId="12" fillId="3" borderId="5" xfId="0" applyFont="1" applyFill="1" applyBorder="1" applyAlignment="1" applyProtection="1">
      <alignment horizontal="center" vertical="justify" textRotation="90" wrapText="1"/>
    </xf>
    <xf numFmtId="0" fontId="15" fillId="0" borderId="5" xfId="0" applyFont="1" applyBorder="1" applyAlignment="1" applyProtection="1">
      <alignment horizontal="center" textRotation="90" wrapText="1"/>
    </xf>
    <xf numFmtId="0" fontId="14" fillId="0" borderId="5" xfId="0" applyFont="1" applyBorder="1" applyAlignment="1" applyProtection="1">
      <alignment horizontal="center" textRotation="90" wrapText="1"/>
    </xf>
    <xf numFmtId="0" fontId="15" fillId="0" borderId="5" xfId="0" applyFont="1" applyBorder="1" applyAlignment="1" applyProtection="1">
      <alignment horizontal="center" vertical="center" textRotation="90" wrapText="1"/>
    </xf>
    <xf numFmtId="0" fontId="12" fillId="3" borderId="5" xfId="0" applyFont="1" applyFill="1" applyBorder="1" applyAlignment="1" applyProtection="1">
      <alignment horizontal="center" textRotation="90" wrapText="1"/>
    </xf>
    <xf numFmtId="0" fontId="25" fillId="0" borderId="25" xfId="0" applyFont="1" applyBorder="1" applyAlignment="1" applyProtection="1">
      <alignment horizontal="center" textRotation="90" wrapText="1"/>
    </xf>
    <xf numFmtId="0" fontId="6" fillId="0" borderId="16" xfId="0" applyFont="1" applyFill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center"/>
      <protection locked="0"/>
    </xf>
    <xf numFmtId="0" fontId="6" fillId="0" borderId="48" xfId="0" applyFont="1" applyFill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3" borderId="44" xfId="0" applyFont="1" applyFill="1" applyBorder="1" applyAlignment="1" applyProtection="1">
      <alignment horizontal="center"/>
      <protection locked="0"/>
    </xf>
    <xf numFmtId="0" fontId="12" fillId="0" borderId="51" xfId="0" applyFont="1" applyFill="1" applyBorder="1" applyAlignment="1" applyProtection="1">
      <alignment horizontal="center"/>
      <protection locked="0"/>
    </xf>
    <xf numFmtId="0" fontId="17" fillId="0" borderId="29" xfId="0" applyFont="1" applyFill="1" applyBorder="1" applyAlignment="1" applyProtection="1">
      <alignment horizontal="center"/>
    </xf>
    <xf numFmtId="0" fontId="11" fillId="0" borderId="29" xfId="0" applyFont="1" applyFill="1" applyBorder="1" applyAlignment="1" applyProtection="1">
      <alignment horizontal="center"/>
      <protection locked="0"/>
    </xf>
    <xf numFmtId="0" fontId="12" fillId="0" borderId="29" xfId="0" applyFont="1" applyFill="1" applyBorder="1" applyAlignment="1" applyProtection="1">
      <alignment horizontal="center"/>
      <protection locked="0"/>
    </xf>
    <xf numFmtId="0" fontId="17" fillId="0" borderId="29" xfId="0" applyFont="1" applyFill="1" applyBorder="1" applyAlignment="1" applyProtection="1">
      <alignment horizontal="center"/>
      <protection hidden="1"/>
    </xf>
    <xf numFmtId="0" fontId="12" fillId="0" borderId="29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  <protection hidden="1"/>
    </xf>
    <xf numFmtId="0" fontId="17" fillId="0" borderId="29" xfId="0" applyFont="1" applyFill="1" applyBorder="1" applyAlignment="1" applyProtection="1">
      <alignment horizontal="center"/>
      <protection locked="0"/>
    </xf>
    <xf numFmtId="0" fontId="17" fillId="4" borderId="52" xfId="0" applyFont="1" applyFill="1" applyBorder="1" applyAlignment="1" applyProtection="1">
      <alignment horizontal="center"/>
    </xf>
    <xf numFmtId="0" fontId="12" fillId="3" borderId="18" xfId="0" applyFont="1" applyFill="1" applyBorder="1" applyAlignment="1" applyProtection="1">
      <alignment horizontal="center"/>
      <protection locked="0"/>
    </xf>
    <xf numFmtId="0" fontId="12" fillId="3" borderId="42" xfId="0" applyFont="1" applyFill="1" applyBorder="1" applyAlignment="1" applyProtection="1">
      <alignment horizontal="center"/>
      <protection locked="0"/>
    </xf>
    <xf numFmtId="0" fontId="12" fillId="3" borderId="11" xfId="0" applyFon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0" fontId="6" fillId="4" borderId="22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  <protection locked="0"/>
    </xf>
    <xf numFmtId="0" fontId="26" fillId="5" borderId="53" xfId="0" applyFont="1" applyFill="1" applyBorder="1" applyAlignment="1" applyProtection="1">
      <alignment horizontal="center"/>
    </xf>
    <xf numFmtId="0" fontId="26" fillId="5" borderId="54" xfId="0" applyFont="1" applyFill="1" applyBorder="1" applyAlignment="1" applyProtection="1">
      <alignment horizontal="center"/>
    </xf>
    <xf numFmtId="0" fontId="26" fillId="5" borderId="55" xfId="0" applyFont="1" applyFill="1" applyBorder="1" applyAlignment="1" applyProtection="1">
      <alignment horizontal="center"/>
    </xf>
    <xf numFmtId="0" fontId="12" fillId="3" borderId="56" xfId="0" applyFont="1" applyFill="1" applyBorder="1" applyProtection="1">
      <protection locked="0"/>
    </xf>
    <xf numFmtId="0" fontId="14" fillId="0" borderId="57" xfId="0" applyFont="1" applyBorder="1" applyAlignment="1" applyProtection="1">
      <alignment horizontal="center" vertical="justify" textRotation="90" wrapText="1"/>
    </xf>
    <xf numFmtId="0" fontId="11" fillId="0" borderId="7" xfId="0" applyFont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 applyProtection="1">
      <alignment horizontal="center"/>
      <protection locked="0"/>
    </xf>
    <xf numFmtId="0" fontId="0" fillId="0" borderId="52" xfId="0" applyBorder="1" applyAlignment="1">
      <alignment horizontal="center"/>
    </xf>
    <xf numFmtId="0" fontId="8" fillId="0" borderId="27" xfId="0" applyFont="1" applyFill="1" applyBorder="1" applyAlignment="1" applyProtection="1">
      <alignment horizontal="center"/>
      <protection locked="0"/>
    </xf>
    <xf numFmtId="0" fontId="8" fillId="0" borderId="33" xfId="0" applyFont="1" applyFill="1" applyBorder="1" applyAlignment="1" applyProtection="1">
      <alignment horizontal="center"/>
      <protection locked="0"/>
    </xf>
    <xf numFmtId="0" fontId="6" fillId="0" borderId="52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0" fontId="11" fillId="0" borderId="7" xfId="0" applyFont="1" applyBorder="1" applyAlignment="1" applyProtection="1">
      <alignment horizontal="center" vertical="top"/>
    </xf>
    <xf numFmtId="0" fontId="11" fillId="0" borderId="3" xfId="0" applyFont="1" applyBorder="1" applyAlignment="1" applyProtection="1">
      <alignment horizontal="center" vertical="top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18" fillId="0" borderId="58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18" fillId="0" borderId="33" xfId="0" applyFont="1" applyBorder="1" applyAlignment="1" applyProtection="1">
      <alignment horizontal="center"/>
    </xf>
    <xf numFmtId="0" fontId="21" fillId="0" borderId="58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21" fillId="0" borderId="33" xfId="0" applyFont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209550</xdr:rowOff>
    </xdr:to>
    <xdr:pic>
      <xdr:nvPicPr>
        <xdr:cNvPr id="102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43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0</xdr:row>
      <xdr:rowOff>209550</xdr:rowOff>
    </xdr:from>
    <xdr:to>
      <xdr:col>4</xdr:col>
      <xdr:colOff>171450</xdr:colOff>
      <xdr:row>1</xdr:row>
      <xdr:rowOff>0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2362200" y="209550"/>
          <a:ext cx="1714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66"/>
  <sheetViews>
    <sheetView showGridLines="0" tabSelected="1" zoomScaleNormal="100" workbookViewId="0">
      <pane xSplit="4" ySplit="6" topLeftCell="W7" activePane="bottomRight" state="frozen"/>
      <selection pane="topRight" activeCell="E1" sqref="E1"/>
      <selection pane="bottomLeft" activeCell="A7" sqref="A7"/>
      <selection pane="bottomRight" activeCell="AT32" sqref="AT32"/>
    </sheetView>
  </sheetViews>
  <sheetFormatPr defaultRowHeight="12.75"/>
  <cols>
    <col min="1" max="1" width="6.5703125" customWidth="1"/>
    <col min="2" max="2" width="12.85546875" customWidth="1"/>
    <col min="3" max="3" width="16" bestFit="1" customWidth="1"/>
    <col min="4" max="4" width="5.28515625" hidden="1" customWidth="1"/>
    <col min="5" max="5" width="3.42578125" customWidth="1"/>
    <col min="6" max="6" width="4.7109375" customWidth="1"/>
    <col min="7" max="7" width="3.7109375" customWidth="1"/>
    <col min="8" max="10" width="3.85546875" customWidth="1"/>
    <col min="11" max="12" width="3.85546875" hidden="1" customWidth="1"/>
    <col min="13" max="13" width="3.140625" hidden="1" customWidth="1"/>
    <col min="14" max="14" width="4.7109375" hidden="1" customWidth="1"/>
    <col min="15" max="15" width="4.28515625" hidden="1" customWidth="1"/>
    <col min="16" max="16" width="4.7109375" hidden="1" customWidth="1"/>
    <col min="17" max="17" width="3.28515625" customWidth="1"/>
    <col min="18" max="18" width="4" customWidth="1"/>
    <col min="19" max="19" width="2.85546875" customWidth="1"/>
    <col min="20" max="20" width="4.140625" customWidth="1"/>
    <col min="21" max="21" width="4.140625" hidden="1" customWidth="1"/>
    <col min="22" max="22" width="4.5703125" hidden="1" customWidth="1"/>
    <col min="23" max="23" width="3.140625" bestFit="1" customWidth="1"/>
    <col min="24" max="24" width="4.28515625" bestFit="1" customWidth="1"/>
    <col min="25" max="25" width="3.28515625" customWidth="1"/>
    <col min="26" max="26" width="4.85546875" customWidth="1"/>
    <col min="27" max="27" width="5.140625" customWidth="1"/>
    <col min="28" max="29" width="3.28515625" customWidth="1"/>
    <col min="30" max="30" width="3.42578125" customWidth="1"/>
    <col min="31" max="33" width="3.7109375" customWidth="1"/>
    <col min="34" max="34" width="2.85546875" customWidth="1"/>
    <col min="35" max="35" width="3.5703125" customWidth="1"/>
    <col min="36" max="36" width="4.28515625" customWidth="1"/>
    <col min="37" max="37" width="3.140625" customWidth="1"/>
    <col min="38" max="38" width="3" customWidth="1"/>
    <col min="39" max="39" width="3.7109375" customWidth="1"/>
    <col min="40" max="41" width="3.42578125" customWidth="1"/>
    <col min="42" max="42" width="3.7109375" bestFit="1" customWidth="1"/>
    <col min="43" max="43" width="3.28515625" customWidth="1"/>
    <col min="44" max="44" width="3.5703125" customWidth="1"/>
    <col min="45" max="47" width="3.140625" customWidth="1"/>
    <col min="48" max="49" width="3.42578125" customWidth="1"/>
    <col min="50" max="50" width="3.28515625" customWidth="1"/>
    <col min="51" max="51" width="3" customWidth="1"/>
    <col min="52" max="52" width="3.42578125" customWidth="1"/>
    <col min="53" max="53" width="5.5703125" bestFit="1" customWidth="1"/>
    <col min="54" max="54" width="5.140625" customWidth="1"/>
    <col min="55" max="55" width="21.42578125" bestFit="1" customWidth="1"/>
  </cols>
  <sheetData>
    <row r="1" spans="1:55" ht="17.25" thickBot="1">
      <c r="B1" s="72" t="s">
        <v>199</v>
      </c>
      <c r="C1" s="1"/>
      <c r="D1" s="2"/>
      <c r="E1" s="3"/>
      <c r="F1" s="4" t="s">
        <v>186</v>
      </c>
      <c r="G1" s="5"/>
      <c r="H1" s="6"/>
      <c r="I1" s="6"/>
      <c r="J1" s="6"/>
      <c r="K1" s="6"/>
      <c r="L1" s="6"/>
      <c r="M1" s="5"/>
      <c r="N1" s="6"/>
      <c r="O1" s="6"/>
      <c r="P1" s="6"/>
      <c r="Q1" s="5"/>
      <c r="R1" s="6"/>
      <c r="S1" s="5"/>
      <c r="T1" s="6"/>
      <c r="U1" s="6"/>
      <c r="V1" s="6"/>
      <c r="W1" s="6"/>
      <c r="X1" s="6"/>
      <c r="Y1" s="6"/>
      <c r="Z1" s="6"/>
      <c r="AA1" s="6"/>
      <c r="AB1" s="5"/>
      <c r="AC1" s="6"/>
      <c r="AD1" s="5"/>
      <c r="AE1" s="6"/>
      <c r="AF1" s="5"/>
      <c r="AG1" s="6"/>
      <c r="AH1" s="5"/>
      <c r="AI1" s="6"/>
      <c r="AJ1" s="6"/>
      <c r="AK1" s="5"/>
      <c r="AL1" s="6"/>
      <c r="AM1" s="5"/>
      <c r="AN1" s="6"/>
      <c r="AO1" s="5"/>
      <c r="AP1" s="6"/>
      <c r="AQ1" s="5"/>
      <c r="AR1" s="6"/>
      <c r="AS1" s="5"/>
      <c r="AT1" s="6"/>
      <c r="AU1" s="5"/>
      <c r="AV1" s="6"/>
      <c r="AW1" s="5"/>
      <c r="AX1" s="6"/>
      <c r="AY1" s="5"/>
      <c r="AZ1" s="6"/>
      <c r="BA1" s="6"/>
      <c r="BB1" s="6"/>
      <c r="BC1" s="7"/>
    </row>
    <row r="2" spans="1:55" ht="17.25" thickBot="1">
      <c r="A2" s="8"/>
      <c r="B2" s="72" t="s">
        <v>185</v>
      </c>
      <c r="C2" s="1"/>
      <c r="D2" s="2"/>
      <c r="E2" s="262" t="s">
        <v>76</v>
      </c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4"/>
      <c r="AA2" s="40"/>
      <c r="AB2" s="265" t="s">
        <v>1</v>
      </c>
      <c r="AC2" s="266"/>
      <c r="AD2" s="266"/>
      <c r="AE2" s="266"/>
      <c r="AF2" s="266"/>
      <c r="AG2" s="266"/>
      <c r="AH2" s="266"/>
      <c r="AI2" s="267"/>
      <c r="AJ2" s="40"/>
      <c r="AK2" s="27"/>
      <c r="AL2" s="26" t="s">
        <v>2</v>
      </c>
      <c r="AM2" s="28"/>
      <c r="AN2" s="9"/>
      <c r="AO2" s="27"/>
      <c r="AP2" s="9"/>
      <c r="AQ2" s="27"/>
      <c r="AR2" s="9"/>
      <c r="AS2" s="27"/>
      <c r="AT2" s="9"/>
      <c r="AU2" s="27"/>
      <c r="AV2" s="9"/>
      <c r="AW2" s="27"/>
      <c r="AX2" s="9"/>
      <c r="AY2" s="27"/>
      <c r="AZ2" s="45"/>
      <c r="BA2" s="40"/>
      <c r="BB2" s="6"/>
      <c r="BC2" s="7"/>
    </row>
    <row r="3" spans="1:55">
      <c r="A3" s="10"/>
      <c r="B3" s="11"/>
      <c r="C3" s="11"/>
      <c r="D3" s="7"/>
      <c r="E3" s="254" t="s">
        <v>3</v>
      </c>
      <c r="F3" s="253"/>
      <c r="G3" s="268" t="s">
        <v>82</v>
      </c>
      <c r="H3" s="269"/>
      <c r="I3" s="252" t="s">
        <v>7</v>
      </c>
      <c r="J3" s="253"/>
      <c r="K3" s="29" t="s">
        <v>66</v>
      </c>
      <c r="L3" s="12"/>
      <c r="M3" s="31"/>
      <c r="N3" s="13" t="s">
        <v>59</v>
      </c>
      <c r="O3" s="48" t="s">
        <v>4</v>
      </c>
      <c r="P3" s="13"/>
      <c r="Q3" s="252" t="s">
        <v>83</v>
      </c>
      <c r="R3" s="270"/>
      <c r="S3" s="270"/>
      <c r="T3" s="253"/>
      <c r="U3" s="30" t="s">
        <v>5</v>
      </c>
      <c r="V3" s="14"/>
      <c r="W3" s="173"/>
      <c r="X3" s="173"/>
      <c r="Y3" s="268" t="s">
        <v>9</v>
      </c>
      <c r="Z3" s="269"/>
      <c r="AA3" s="41"/>
      <c r="AB3" s="254" t="s">
        <v>6</v>
      </c>
      <c r="AC3" s="253"/>
      <c r="AD3" s="252" t="s">
        <v>7</v>
      </c>
      <c r="AE3" s="253"/>
      <c r="AF3" s="252" t="s">
        <v>8</v>
      </c>
      <c r="AG3" s="253"/>
      <c r="AH3" s="252" t="s">
        <v>9</v>
      </c>
      <c r="AI3" s="253"/>
      <c r="AJ3" s="41"/>
      <c r="AK3" s="254" t="s">
        <v>6</v>
      </c>
      <c r="AL3" s="253"/>
      <c r="AM3" s="252" t="s">
        <v>7</v>
      </c>
      <c r="AN3" s="253"/>
      <c r="AO3" s="252" t="s">
        <v>10</v>
      </c>
      <c r="AP3" s="253"/>
      <c r="AQ3" s="252" t="s">
        <v>11</v>
      </c>
      <c r="AR3" s="253"/>
      <c r="AS3" s="252" t="s">
        <v>12</v>
      </c>
      <c r="AT3" s="253"/>
      <c r="AU3" s="252" t="s">
        <v>13</v>
      </c>
      <c r="AV3" s="253"/>
      <c r="AW3" s="252" t="s">
        <v>14</v>
      </c>
      <c r="AX3" s="253"/>
      <c r="AY3" s="255" t="s">
        <v>62</v>
      </c>
      <c r="AZ3" s="256"/>
      <c r="BA3" s="41"/>
      <c r="BB3" s="15"/>
      <c r="BC3" s="10"/>
    </row>
    <row r="4" spans="1:55" ht="18" customHeight="1" thickBot="1">
      <c r="A4" s="7"/>
      <c r="B4" s="11"/>
      <c r="C4" s="11"/>
      <c r="D4" s="16"/>
      <c r="E4" s="51" t="s">
        <v>15</v>
      </c>
      <c r="F4" s="52"/>
      <c r="G4" s="69" t="s">
        <v>16</v>
      </c>
      <c r="H4" s="52"/>
      <c r="I4" s="257" t="s">
        <v>65</v>
      </c>
      <c r="J4" s="258"/>
      <c r="K4" s="56" t="s">
        <v>67</v>
      </c>
      <c r="L4" s="56"/>
      <c r="M4" s="71" t="s">
        <v>58</v>
      </c>
      <c r="N4" s="70"/>
      <c r="O4" s="54" t="s">
        <v>17</v>
      </c>
      <c r="P4" s="55"/>
      <c r="Q4" s="53" t="s">
        <v>178</v>
      </c>
      <c r="R4" s="56"/>
      <c r="S4" s="57"/>
      <c r="T4" s="52"/>
      <c r="U4" s="54" t="s">
        <v>18</v>
      </c>
      <c r="V4" s="52"/>
      <c r="W4" s="174"/>
      <c r="X4" s="174"/>
      <c r="Y4" s="50" t="s">
        <v>19</v>
      </c>
      <c r="Z4" s="49"/>
      <c r="AA4" s="42"/>
      <c r="AB4" s="33"/>
      <c r="AC4" s="18"/>
      <c r="AD4" s="32"/>
      <c r="AE4" s="18"/>
      <c r="AF4" s="32"/>
      <c r="AG4" s="18"/>
      <c r="AH4" s="32"/>
      <c r="AI4" s="17"/>
      <c r="AJ4" s="42"/>
      <c r="AK4" s="33"/>
      <c r="AL4" s="18"/>
      <c r="AM4" s="32"/>
      <c r="AN4" s="18"/>
      <c r="AO4" s="259" t="s">
        <v>81</v>
      </c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1"/>
      <c r="BA4" s="42"/>
      <c r="BB4" s="7"/>
      <c r="BC4" s="7"/>
    </row>
    <row r="5" spans="1:55" ht="111" customHeight="1" thickBot="1">
      <c r="A5" s="47" t="s">
        <v>20</v>
      </c>
      <c r="B5" s="37" t="s">
        <v>21</v>
      </c>
      <c r="C5" s="241" t="s">
        <v>22</v>
      </c>
      <c r="D5" s="240" t="s">
        <v>23</v>
      </c>
      <c r="E5" s="204" t="s">
        <v>86</v>
      </c>
      <c r="F5" s="205" t="s">
        <v>70</v>
      </c>
      <c r="G5" s="204" t="s">
        <v>87</v>
      </c>
      <c r="H5" s="206" t="s">
        <v>84</v>
      </c>
      <c r="I5" s="207" t="s">
        <v>88</v>
      </c>
      <c r="J5" s="208" t="s">
        <v>89</v>
      </c>
      <c r="K5" s="204" t="s">
        <v>24</v>
      </c>
      <c r="L5" s="209" t="s">
        <v>68</v>
      </c>
      <c r="M5" s="207" t="s">
        <v>57</v>
      </c>
      <c r="N5" s="210" t="s">
        <v>69</v>
      </c>
      <c r="O5" s="207" t="s">
        <v>25</v>
      </c>
      <c r="P5" s="210" t="s">
        <v>71</v>
      </c>
      <c r="Q5" s="204" t="s">
        <v>87</v>
      </c>
      <c r="R5" s="209" t="s">
        <v>26</v>
      </c>
      <c r="S5" s="204" t="s">
        <v>87</v>
      </c>
      <c r="T5" s="209" t="s">
        <v>27</v>
      </c>
      <c r="U5" s="204" t="s">
        <v>24</v>
      </c>
      <c r="V5" s="209" t="s">
        <v>28</v>
      </c>
      <c r="W5" s="204" t="s">
        <v>87</v>
      </c>
      <c r="X5" s="209" t="s">
        <v>179</v>
      </c>
      <c r="Y5" s="211" t="s">
        <v>90</v>
      </c>
      <c r="Z5" s="212" t="s">
        <v>29</v>
      </c>
      <c r="AA5" s="43" t="s">
        <v>30</v>
      </c>
      <c r="AB5" s="35" t="s">
        <v>91</v>
      </c>
      <c r="AC5" s="19" t="s">
        <v>31</v>
      </c>
      <c r="AD5" s="25" t="s">
        <v>92</v>
      </c>
      <c r="AE5" s="20" t="s">
        <v>32</v>
      </c>
      <c r="AF5" s="25" t="s">
        <v>93</v>
      </c>
      <c r="AG5" s="20" t="s">
        <v>33</v>
      </c>
      <c r="AH5" s="34" t="s">
        <v>90</v>
      </c>
      <c r="AI5" s="39" t="s">
        <v>34</v>
      </c>
      <c r="AJ5" s="44" t="s">
        <v>35</v>
      </c>
      <c r="AK5" s="34" t="s">
        <v>94</v>
      </c>
      <c r="AL5" s="20" t="s">
        <v>36</v>
      </c>
      <c r="AM5" s="34" t="s">
        <v>91</v>
      </c>
      <c r="AN5" s="20" t="s">
        <v>37</v>
      </c>
      <c r="AO5" s="36" t="s">
        <v>95</v>
      </c>
      <c r="AP5" s="20" t="s">
        <v>38</v>
      </c>
      <c r="AQ5" s="36" t="s">
        <v>96</v>
      </c>
      <c r="AR5" s="20" t="s">
        <v>39</v>
      </c>
      <c r="AS5" s="36" t="s">
        <v>97</v>
      </c>
      <c r="AT5" s="20" t="s">
        <v>61</v>
      </c>
      <c r="AU5" s="36" t="s">
        <v>98</v>
      </c>
      <c r="AV5" s="20" t="s">
        <v>40</v>
      </c>
      <c r="AW5" s="34" t="s">
        <v>91</v>
      </c>
      <c r="AX5" s="20" t="s">
        <v>41</v>
      </c>
      <c r="AY5" s="34" t="s">
        <v>99</v>
      </c>
      <c r="AZ5" s="46" t="s">
        <v>63</v>
      </c>
      <c r="BA5" s="44" t="s">
        <v>42</v>
      </c>
      <c r="BB5" s="185" t="s">
        <v>43</v>
      </c>
      <c r="BC5" s="186" t="s">
        <v>44</v>
      </c>
    </row>
    <row r="6" spans="1:55" ht="18.75" thickBot="1">
      <c r="A6" s="38"/>
      <c r="B6" s="21"/>
      <c r="C6" s="21"/>
      <c r="D6" s="58"/>
      <c r="E6" s="59"/>
      <c r="F6" s="60" t="s">
        <v>45</v>
      </c>
      <c r="G6" s="61"/>
      <c r="H6" s="60" t="s">
        <v>85</v>
      </c>
      <c r="I6" s="62"/>
      <c r="J6" s="63"/>
      <c r="K6" s="62"/>
      <c r="L6" s="64" t="s">
        <v>47</v>
      </c>
      <c r="M6" s="62"/>
      <c r="N6" s="63" t="s">
        <v>46</v>
      </c>
      <c r="O6" s="62"/>
      <c r="P6" s="64" t="s">
        <v>47</v>
      </c>
      <c r="Q6" s="62"/>
      <c r="R6" s="64" t="s">
        <v>49</v>
      </c>
      <c r="S6" s="62"/>
      <c r="T6" s="64" t="s">
        <v>47</v>
      </c>
      <c r="U6" s="62"/>
      <c r="V6" s="64" t="s">
        <v>48</v>
      </c>
      <c r="W6" s="62"/>
      <c r="X6" s="64" t="s">
        <v>48</v>
      </c>
      <c r="Y6" s="62"/>
      <c r="Z6" s="65" t="s">
        <v>50</v>
      </c>
      <c r="AA6" s="66"/>
      <c r="AB6" s="67"/>
      <c r="AC6" s="60" t="s">
        <v>51</v>
      </c>
      <c r="AD6" s="61"/>
      <c r="AE6" s="64" t="s">
        <v>52</v>
      </c>
      <c r="AF6" s="62"/>
      <c r="AG6" s="64" t="s">
        <v>47</v>
      </c>
      <c r="AH6" s="68"/>
      <c r="AI6" s="65" t="s">
        <v>51</v>
      </c>
      <c r="AJ6" s="66"/>
      <c r="AK6" s="67"/>
      <c r="AL6" s="60" t="s">
        <v>53</v>
      </c>
      <c r="AM6" s="61"/>
      <c r="AN6" s="64" t="s">
        <v>54</v>
      </c>
      <c r="AO6" s="62"/>
      <c r="AP6" s="64" t="s">
        <v>55</v>
      </c>
      <c r="AQ6" s="62"/>
      <c r="AR6" s="64" t="s">
        <v>47</v>
      </c>
      <c r="AS6" s="62"/>
      <c r="AT6" s="64" t="s">
        <v>56</v>
      </c>
      <c r="AU6" s="62"/>
      <c r="AV6" s="64" t="s">
        <v>55</v>
      </c>
      <c r="AW6" s="62"/>
      <c r="AX6" s="64" t="s">
        <v>60</v>
      </c>
      <c r="AY6" s="68"/>
      <c r="AZ6" s="65" t="s">
        <v>64</v>
      </c>
      <c r="BA6" s="66"/>
      <c r="BB6" s="187"/>
      <c r="BC6" s="188"/>
    </row>
    <row r="7" spans="1:55" ht="16.5" thickBot="1">
      <c r="A7" s="115" t="s">
        <v>100</v>
      </c>
      <c r="B7" s="250" t="s">
        <v>101</v>
      </c>
      <c r="C7" s="251"/>
      <c r="D7" s="87"/>
      <c r="E7" s="116"/>
      <c r="F7" s="119"/>
      <c r="G7" s="117"/>
      <c r="H7" s="119"/>
      <c r="I7" s="118"/>
      <c r="J7" s="126"/>
      <c r="K7" s="118"/>
      <c r="L7" s="88"/>
      <c r="M7" s="118"/>
      <c r="N7" s="90"/>
      <c r="O7" s="118"/>
      <c r="P7" s="118"/>
      <c r="Q7" s="118"/>
      <c r="R7" s="132"/>
      <c r="S7" s="118"/>
      <c r="T7" s="132"/>
      <c r="U7" s="118"/>
      <c r="V7" s="118"/>
      <c r="W7" s="118"/>
      <c r="X7" s="132"/>
      <c r="Y7" s="118"/>
      <c r="Z7" s="132"/>
      <c r="AA7" s="133"/>
      <c r="AB7" s="116"/>
      <c r="AC7" s="132"/>
      <c r="AD7" s="118"/>
      <c r="AE7" s="132"/>
      <c r="AF7" s="118"/>
      <c r="AG7" s="136"/>
      <c r="AH7" s="118"/>
      <c r="AI7" s="136"/>
      <c r="AJ7" s="137"/>
      <c r="AK7" s="116"/>
      <c r="AL7" s="136"/>
      <c r="AM7" s="118"/>
      <c r="AN7" s="136"/>
      <c r="AO7" s="118"/>
      <c r="AP7" s="136"/>
      <c r="AQ7" s="118"/>
      <c r="AR7" s="136"/>
      <c r="AS7" s="118"/>
      <c r="AT7" s="136"/>
      <c r="AU7" s="118"/>
      <c r="AV7" s="136"/>
      <c r="AW7" s="118"/>
      <c r="AX7" s="136"/>
      <c r="AY7" s="118"/>
      <c r="AZ7" s="136"/>
      <c r="BA7" s="152"/>
      <c r="BB7" s="189"/>
      <c r="BC7" s="190"/>
    </row>
    <row r="8" spans="1:55" s="73" customFormat="1" ht="16.5" thickBot="1">
      <c r="A8" s="168">
        <v>1</v>
      </c>
      <c r="B8" s="97"/>
      <c r="C8" s="97"/>
      <c r="D8" s="98">
        <v>1967</v>
      </c>
      <c r="E8" s="165"/>
      <c r="F8" s="123">
        <f>E8*6</f>
        <v>0</v>
      </c>
      <c r="G8" s="162"/>
      <c r="H8" s="144">
        <f>G8*3</f>
        <v>0</v>
      </c>
      <c r="I8" s="162"/>
      <c r="J8" s="130">
        <f>IF(I8&lt;=4,I8*3,12+(I8-4)*3*2/3)</f>
        <v>0</v>
      </c>
      <c r="K8" s="89"/>
      <c r="L8" s="110">
        <f>K8*3</f>
        <v>0</v>
      </c>
      <c r="M8" s="89"/>
      <c r="N8" s="111">
        <f>IF(M8&lt;=4,M8*3,12+(M8-4)*3*2/3)</f>
        <v>0</v>
      </c>
      <c r="O8" s="89"/>
      <c r="P8" s="112">
        <f>O8*3</f>
        <v>0</v>
      </c>
      <c r="Q8" s="162"/>
      <c r="R8" s="123">
        <f>IF(Q8&gt;5,10,Q8*2)</f>
        <v>0</v>
      </c>
      <c r="S8" s="162"/>
      <c r="T8" s="123">
        <f>S8*3</f>
        <v>0</v>
      </c>
      <c r="U8" s="89"/>
      <c r="V8" s="112">
        <f>U8</f>
        <v>0</v>
      </c>
      <c r="W8" s="162">
        <v>0</v>
      </c>
      <c r="X8" s="123">
        <f>W8*1</f>
        <v>0</v>
      </c>
      <c r="Y8" s="162"/>
      <c r="Z8" s="123">
        <f>IF(Y8="si",10,0)</f>
        <v>0</v>
      </c>
      <c r="AA8" s="135">
        <f>F8+H8+J8+L8+N8+P8+R8+T8+V8+Z8+X8</f>
        <v>0</v>
      </c>
      <c r="AB8" s="165"/>
      <c r="AC8" s="123">
        <f>IF(AB8="si",6,0)</f>
        <v>0</v>
      </c>
      <c r="AD8" s="162"/>
      <c r="AE8" s="123">
        <f>AD8*4</f>
        <v>0</v>
      </c>
      <c r="AF8" s="162"/>
      <c r="AG8" s="123">
        <f>AF8*3</f>
        <v>0</v>
      </c>
      <c r="AH8" s="162"/>
      <c r="AI8" s="144">
        <f>IF(AH8="si",6,0)</f>
        <v>0</v>
      </c>
      <c r="AJ8" s="137">
        <f>AC8+AE8+AG8+AI8</f>
        <v>0</v>
      </c>
      <c r="AK8" s="165"/>
      <c r="AL8" s="123">
        <f>AK8*3</f>
        <v>0</v>
      </c>
      <c r="AM8" s="162"/>
      <c r="AN8" s="123">
        <f>IF(AM8="si",12,0)</f>
        <v>0</v>
      </c>
      <c r="AO8" s="162"/>
      <c r="AP8" s="123">
        <f>AO8*5</f>
        <v>0</v>
      </c>
      <c r="AQ8" s="162"/>
      <c r="AR8" s="123">
        <f>AQ8*3</f>
        <v>0</v>
      </c>
      <c r="AS8" s="162"/>
      <c r="AT8" s="123">
        <f>AS8*1</f>
        <v>0</v>
      </c>
      <c r="AU8" s="162"/>
      <c r="AV8" s="123">
        <f>AU8*5</f>
        <v>0</v>
      </c>
      <c r="AW8" s="162"/>
      <c r="AX8" s="123">
        <f>IF(AW8="si",5,0)</f>
        <v>0</v>
      </c>
      <c r="AY8" s="162">
        <v>0</v>
      </c>
      <c r="AZ8" s="123">
        <f>AY8*1</f>
        <v>0</v>
      </c>
      <c r="BA8" s="152">
        <f>AL8+AN8+AZ8+IF(AP8+AR8+AT8+AV8+AX8&gt;10,10,AP8+AR8+AT8+AV8+AX8)</f>
        <v>0</v>
      </c>
      <c r="BB8" s="189">
        <f>AA8+AJ8+BA8</f>
        <v>0</v>
      </c>
      <c r="BC8" s="190"/>
    </row>
    <row r="9" spans="1:55" ht="16.5" thickBot="1">
      <c r="A9" s="215" t="s">
        <v>103</v>
      </c>
      <c r="B9" s="243" t="s">
        <v>104</v>
      </c>
      <c r="C9" s="244"/>
      <c r="D9" s="82"/>
      <c r="E9" s="154"/>
      <c r="F9" s="122"/>
      <c r="G9" s="161"/>
      <c r="H9" s="122"/>
      <c r="I9" s="161"/>
      <c r="J9" s="129"/>
      <c r="K9" s="86"/>
      <c r="L9" s="108"/>
      <c r="M9" s="86"/>
      <c r="N9" s="109"/>
      <c r="O9" s="86"/>
      <c r="P9" s="86"/>
      <c r="Q9" s="161"/>
      <c r="R9" s="122"/>
      <c r="S9" s="161"/>
      <c r="T9" s="122"/>
      <c r="U9" s="86"/>
      <c r="V9" s="86"/>
      <c r="W9" s="161"/>
      <c r="X9" s="122"/>
      <c r="Y9" s="161"/>
      <c r="Z9" s="122"/>
      <c r="AA9" s="134"/>
      <c r="AB9" s="154"/>
      <c r="AC9" s="122"/>
      <c r="AD9" s="161"/>
      <c r="AE9" s="122"/>
      <c r="AF9" s="161"/>
      <c r="AG9" s="122"/>
      <c r="AH9" s="161"/>
      <c r="AI9" s="142"/>
      <c r="AJ9" s="143"/>
      <c r="AK9" s="154"/>
      <c r="AL9" s="85"/>
      <c r="AM9" s="161"/>
      <c r="AN9" s="85"/>
      <c r="AO9" s="161"/>
      <c r="AP9" s="85"/>
      <c r="AQ9" s="161"/>
      <c r="AR9" s="85"/>
      <c r="AS9" s="161"/>
      <c r="AT9" s="85"/>
      <c r="AU9" s="161"/>
      <c r="AV9" s="85"/>
      <c r="AW9" s="161"/>
      <c r="AX9" s="85"/>
      <c r="AY9" s="161"/>
      <c r="AZ9" s="85"/>
      <c r="BA9" s="151"/>
      <c r="BB9" s="189"/>
      <c r="BC9" s="190"/>
    </row>
    <row r="10" spans="1:55" s="73" customFormat="1" ht="16.5" thickBot="1">
      <c r="A10" s="217">
        <v>1</v>
      </c>
      <c r="B10" s="91" t="s">
        <v>107</v>
      </c>
      <c r="C10" s="239" t="s">
        <v>108</v>
      </c>
      <c r="D10" s="218">
        <v>1954</v>
      </c>
      <c r="E10" s="229">
        <v>30</v>
      </c>
      <c r="F10" s="124">
        <f>E10*6</f>
        <v>180</v>
      </c>
      <c r="G10" s="163">
        <v>0</v>
      </c>
      <c r="H10" s="124">
        <f>G10*3</f>
        <v>0</v>
      </c>
      <c r="I10" s="163">
        <v>3</v>
      </c>
      <c r="J10" s="131">
        <f>IF(I10&lt;=4,I10*3,12+(I10-4)*3*2/3)</f>
        <v>9</v>
      </c>
      <c r="K10" s="83"/>
      <c r="L10" s="99"/>
      <c r="M10" s="83"/>
      <c r="N10" s="100"/>
      <c r="O10" s="83"/>
      <c r="P10" s="99"/>
      <c r="Q10" s="163">
        <v>5</v>
      </c>
      <c r="R10" s="124">
        <f>IF(Q10&gt;5,10,Q10*2)</f>
        <v>10</v>
      </c>
      <c r="S10" s="163">
        <v>20</v>
      </c>
      <c r="T10" s="124">
        <f>S10*3</f>
        <v>60</v>
      </c>
      <c r="U10" s="83"/>
      <c r="V10" s="99"/>
      <c r="W10" s="163">
        <v>0</v>
      </c>
      <c r="X10" s="124">
        <f>W10*1</f>
        <v>0</v>
      </c>
      <c r="Y10" s="163" t="s">
        <v>73</v>
      </c>
      <c r="Z10" s="124">
        <f>IF(Y10="si",10,0)</f>
        <v>10</v>
      </c>
      <c r="AA10" s="232">
        <f>F10+H10+J10+L10+N10+P10+R10+T10+V10+Z10+X10</f>
        <v>269</v>
      </c>
      <c r="AB10" s="155" t="s">
        <v>73</v>
      </c>
      <c r="AC10" s="124">
        <f>IF(AB10="si",6,0)</f>
        <v>6</v>
      </c>
      <c r="AD10" s="163"/>
      <c r="AE10" s="124">
        <v>0</v>
      </c>
      <c r="AF10" s="163">
        <v>1</v>
      </c>
      <c r="AG10" s="124">
        <f>AF10*3</f>
        <v>3</v>
      </c>
      <c r="AH10" s="163"/>
      <c r="AI10" s="124">
        <f>IF(AH10="si",6,0)</f>
        <v>0</v>
      </c>
      <c r="AJ10" s="232">
        <f>AC10+AE10+AG10+AI10</f>
        <v>9</v>
      </c>
      <c r="AK10" s="155"/>
      <c r="AL10" s="124">
        <f>AK10*3</f>
        <v>0</v>
      </c>
      <c r="AM10" s="163" t="s">
        <v>73</v>
      </c>
      <c r="AN10" s="124">
        <f>IF(AM10="si",12,0)</f>
        <v>12</v>
      </c>
      <c r="AO10" s="163"/>
      <c r="AP10" s="124">
        <f>AO10*5</f>
        <v>0</v>
      </c>
      <c r="AQ10" s="163"/>
      <c r="AR10" s="124">
        <f>AQ10*3</f>
        <v>0</v>
      </c>
      <c r="AS10" s="163"/>
      <c r="AT10" s="124">
        <f>AS10*1</f>
        <v>0</v>
      </c>
      <c r="AU10" s="163"/>
      <c r="AV10" s="124">
        <f>AU10*5</f>
        <v>0</v>
      </c>
      <c r="AW10" s="163"/>
      <c r="AX10" s="124">
        <f>IF(AW10="si",5,0)</f>
        <v>0</v>
      </c>
      <c r="AY10" s="163">
        <v>2</v>
      </c>
      <c r="AZ10" s="124">
        <f>AY10*1</f>
        <v>2</v>
      </c>
      <c r="BA10" s="153">
        <f>AL10+AN10+AZ10+IF(AP10+AR10+AT10+AV10+AX10&gt;10,10,AP10+AR10+AT10+AV10+AX10)</f>
        <v>14</v>
      </c>
      <c r="BB10" s="236">
        <f>AA10+AJ10+BA10</f>
        <v>292</v>
      </c>
      <c r="BC10" s="191" t="s">
        <v>201</v>
      </c>
    </row>
    <row r="11" spans="1:55" s="73" customFormat="1" ht="16.5" thickBot="1">
      <c r="A11" s="217">
        <v>2</v>
      </c>
      <c r="B11" s="91" t="s">
        <v>105</v>
      </c>
      <c r="C11" s="239" t="s">
        <v>106</v>
      </c>
      <c r="D11" s="218">
        <v>1955</v>
      </c>
      <c r="E11" s="230">
        <v>21</v>
      </c>
      <c r="F11" s="147">
        <f>E11*6</f>
        <v>126</v>
      </c>
      <c r="G11" s="159">
        <v>0</v>
      </c>
      <c r="H11" s="147">
        <f>G11*3</f>
        <v>0</v>
      </c>
      <c r="I11" s="159">
        <v>9</v>
      </c>
      <c r="J11" s="175">
        <f>IF(I11&lt;=4,I11*3,12+(I11-4)*3*2/3)</f>
        <v>22</v>
      </c>
      <c r="K11" s="75"/>
      <c r="L11" s="176"/>
      <c r="M11" s="75"/>
      <c r="N11" s="177"/>
      <c r="O11" s="75"/>
      <c r="P11" s="176"/>
      <c r="Q11" s="159">
        <v>5</v>
      </c>
      <c r="R11" s="147">
        <f>IF(Q11&gt;5,10,Q11*2)</f>
        <v>10</v>
      </c>
      <c r="S11" s="159">
        <v>15</v>
      </c>
      <c r="T11" s="147">
        <f>S11*3</f>
        <v>45</v>
      </c>
      <c r="U11" s="75"/>
      <c r="V11" s="176"/>
      <c r="W11" s="159">
        <v>0</v>
      </c>
      <c r="X11" s="147">
        <f>W11*1</f>
        <v>0</v>
      </c>
      <c r="Y11" s="159" t="s">
        <v>73</v>
      </c>
      <c r="Z11" s="147">
        <f>IF(Y11="si",10,0)</f>
        <v>10</v>
      </c>
      <c r="AA11" s="233">
        <f>F11+H11+J11+L11+N11+P11+R11+T11+V11+Z11+X11</f>
        <v>213</v>
      </c>
      <c r="AB11" s="156" t="s">
        <v>73</v>
      </c>
      <c r="AC11" s="147">
        <f>IF(AB11="si",6,0)</f>
        <v>6</v>
      </c>
      <c r="AD11" s="159"/>
      <c r="AE11" s="147">
        <v>0</v>
      </c>
      <c r="AF11" s="159">
        <v>0</v>
      </c>
      <c r="AG11" s="147">
        <f>AF11*3</f>
        <v>0</v>
      </c>
      <c r="AH11" s="159"/>
      <c r="AI11" s="147">
        <f>IF(AH11="si",6,0)</f>
        <v>0</v>
      </c>
      <c r="AJ11" s="233">
        <f>AC11+AE11+AG11+AI11</f>
        <v>6</v>
      </c>
      <c r="AK11" s="156"/>
      <c r="AL11" s="147">
        <f>AK11*3</f>
        <v>0</v>
      </c>
      <c r="AM11" s="159" t="s">
        <v>73</v>
      </c>
      <c r="AN11" s="147">
        <f>IF(AM11="si",12,0)</f>
        <v>12</v>
      </c>
      <c r="AO11" s="159"/>
      <c r="AP11" s="147">
        <f>AO11*5</f>
        <v>0</v>
      </c>
      <c r="AQ11" s="159"/>
      <c r="AR11" s="147">
        <f>AQ11*3</f>
        <v>0</v>
      </c>
      <c r="AS11" s="159"/>
      <c r="AT11" s="147">
        <f>AS11*1</f>
        <v>0</v>
      </c>
      <c r="AU11" s="159"/>
      <c r="AV11" s="147">
        <f>AU11*5</f>
        <v>0</v>
      </c>
      <c r="AW11" s="159"/>
      <c r="AX11" s="147">
        <f>IF(AW11="si",5,0)</f>
        <v>0</v>
      </c>
      <c r="AY11" s="159">
        <v>3</v>
      </c>
      <c r="AZ11" s="147">
        <f>AY11*1</f>
        <v>3</v>
      </c>
      <c r="BA11" s="183">
        <f>AL11+AN11+AZ11+IF(AP11+AR11+AT11+AV11+AX11&gt;10,10,AP11+AR11+AT11+AV11+AX11)</f>
        <v>15</v>
      </c>
      <c r="BB11" s="236">
        <f>AA11+AJ11+BA11</f>
        <v>234</v>
      </c>
      <c r="BC11" s="191" t="s">
        <v>201</v>
      </c>
    </row>
    <row r="12" spans="1:55" s="73" customFormat="1" ht="16.5" thickBot="1">
      <c r="A12" s="217">
        <v>3</v>
      </c>
      <c r="B12" s="91" t="s">
        <v>191</v>
      </c>
      <c r="C12" s="239" t="s">
        <v>192</v>
      </c>
      <c r="D12" s="219">
        <v>1950</v>
      </c>
      <c r="E12" s="230">
        <v>21</v>
      </c>
      <c r="F12" s="147">
        <f>E12*6</f>
        <v>126</v>
      </c>
      <c r="G12" s="159">
        <v>0</v>
      </c>
      <c r="H12" s="147">
        <f>G12*3</f>
        <v>0</v>
      </c>
      <c r="I12" s="159">
        <v>8</v>
      </c>
      <c r="J12" s="175">
        <f>IF(I12&lt;=4,I12*3,12+(I12-4)*3*2/3)</f>
        <v>20</v>
      </c>
      <c r="K12" s="75"/>
      <c r="L12" s="176"/>
      <c r="M12" s="75"/>
      <c r="N12" s="177"/>
      <c r="O12" s="75"/>
      <c r="P12" s="176"/>
      <c r="Q12" s="159">
        <v>5</v>
      </c>
      <c r="R12" s="147">
        <f>IF(Q12&gt;5,10,Q12*2)</f>
        <v>10</v>
      </c>
      <c r="S12" s="159">
        <v>15</v>
      </c>
      <c r="T12" s="147">
        <f>S12*3</f>
        <v>45</v>
      </c>
      <c r="U12" s="75"/>
      <c r="V12" s="176"/>
      <c r="W12" s="159">
        <v>0</v>
      </c>
      <c r="X12" s="147">
        <f>W12*1</f>
        <v>0</v>
      </c>
      <c r="Y12" s="159" t="s">
        <v>73</v>
      </c>
      <c r="Z12" s="147">
        <f>IF(Y12="si",10,0)</f>
        <v>10</v>
      </c>
      <c r="AA12" s="233">
        <f>F12+H12+J12+L12+N12+P12+R12+T12+V12+Z12+X12</f>
        <v>211</v>
      </c>
      <c r="AB12" s="156" t="s">
        <v>73</v>
      </c>
      <c r="AC12" s="147">
        <f>IF(AB12="si",6,0)</f>
        <v>6</v>
      </c>
      <c r="AD12" s="159"/>
      <c r="AE12" s="147">
        <v>0</v>
      </c>
      <c r="AF12" s="159"/>
      <c r="AG12" s="147">
        <f>AF12*3</f>
        <v>0</v>
      </c>
      <c r="AH12" s="159"/>
      <c r="AI12" s="147">
        <f>IF(AH12="si",6,0)</f>
        <v>0</v>
      </c>
      <c r="AJ12" s="233">
        <f>AC12+AE12+AG12+AI12</f>
        <v>6</v>
      </c>
      <c r="AK12" s="156"/>
      <c r="AL12" s="147">
        <f>AK12*3</f>
        <v>0</v>
      </c>
      <c r="AM12" s="159" t="s">
        <v>73</v>
      </c>
      <c r="AN12" s="147">
        <f>IF(AM12="si",12,0)</f>
        <v>12</v>
      </c>
      <c r="AO12" s="159"/>
      <c r="AP12" s="147">
        <f>AO12*5</f>
        <v>0</v>
      </c>
      <c r="AQ12" s="159"/>
      <c r="AR12" s="147">
        <f>AQ12*3</f>
        <v>0</v>
      </c>
      <c r="AS12" s="159"/>
      <c r="AT12" s="147">
        <f>AS12*1</f>
        <v>0</v>
      </c>
      <c r="AU12" s="159"/>
      <c r="AV12" s="147">
        <f>AU12*5</f>
        <v>0</v>
      </c>
      <c r="AW12" s="159"/>
      <c r="AX12" s="147">
        <f>IF(AW12="si",5,0)</f>
        <v>0</v>
      </c>
      <c r="AY12" s="159"/>
      <c r="AZ12" s="147">
        <f>AY12*1</f>
        <v>0</v>
      </c>
      <c r="BA12" s="183">
        <f>AL12+AN12+AZ12+IF(AP12+AR12+AT12+AV12+AX12&gt;10,10,AP12+AR12+AT12+AV12+AX12)</f>
        <v>12</v>
      </c>
      <c r="BB12" s="236">
        <f>AA12+AJ12+BA12</f>
        <v>229</v>
      </c>
      <c r="BC12" s="191"/>
    </row>
    <row r="13" spans="1:55" s="73" customFormat="1" ht="16.5" thickBot="1">
      <c r="A13" s="217">
        <v>4</v>
      </c>
      <c r="B13" s="91" t="s">
        <v>168</v>
      </c>
      <c r="C13" s="239" t="s">
        <v>170</v>
      </c>
      <c r="D13" s="218">
        <v>1954</v>
      </c>
      <c r="E13" s="231">
        <v>23</v>
      </c>
      <c r="F13" s="148">
        <f>E13*6</f>
        <v>138</v>
      </c>
      <c r="G13" s="160">
        <v>0</v>
      </c>
      <c r="H13" s="148">
        <f>G13*3</f>
        <v>0</v>
      </c>
      <c r="I13" s="160">
        <v>6</v>
      </c>
      <c r="J13" s="179">
        <f>IF(I13&lt;=4,I13*3,12+(I13-4)*3*2/3)</f>
        <v>16</v>
      </c>
      <c r="K13" s="84"/>
      <c r="L13" s="180">
        <f>K13*3</f>
        <v>0</v>
      </c>
      <c r="M13" s="84"/>
      <c r="N13" s="181">
        <f>IF(M13&lt;=4,M13*3,12+(M13-4)*3*2/3)</f>
        <v>0</v>
      </c>
      <c r="O13" s="84"/>
      <c r="P13" s="180">
        <f>O13*3</f>
        <v>0</v>
      </c>
      <c r="Q13" s="160">
        <v>5</v>
      </c>
      <c r="R13" s="148">
        <f>IF(Q13&gt;5,10,Q13*2)</f>
        <v>10</v>
      </c>
      <c r="S13" s="160">
        <v>10</v>
      </c>
      <c r="T13" s="148">
        <f>S13*3</f>
        <v>30</v>
      </c>
      <c r="U13" s="84"/>
      <c r="V13" s="180">
        <f>U13</f>
        <v>0</v>
      </c>
      <c r="W13" s="160">
        <v>0</v>
      </c>
      <c r="X13" s="148">
        <f>W13*1</f>
        <v>0</v>
      </c>
      <c r="Y13" s="160" t="s">
        <v>73</v>
      </c>
      <c r="Z13" s="148">
        <f>IF(Y13="si",10,0)</f>
        <v>10</v>
      </c>
      <c r="AA13" s="234">
        <f>F13+H13+J13+L13+N13+P13+R13+T13+V13+Z13+X13</f>
        <v>204</v>
      </c>
      <c r="AB13" s="157" t="s">
        <v>73</v>
      </c>
      <c r="AC13" s="148">
        <f>IF(AB13="si",6,0)</f>
        <v>6</v>
      </c>
      <c r="AD13" s="160"/>
      <c r="AE13" s="148">
        <f>AD13*4</f>
        <v>0</v>
      </c>
      <c r="AF13" s="160"/>
      <c r="AG13" s="148">
        <f>AF13*3</f>
        <v>0</v>
      </c>
      <c r="AH13" s="160"/>
      <c r="AI13" s="148">
        <f>IF(AH13="si",6,0)</f>
        <v>0</v>
      </c>
      <c r="AJ13" s="234">
        <f>AC13+AE13+AG13+AI13</f>
        <v>6</v>
      </c>
      <c r="AK13" s="157"/>
      <c r="AL13" s="148">
        <f>AK13*3</f>
        <v>0</v>
      </c>
      <c r="AM13" s="160"/>
      <c r="AN13" s="148">
        <f>IF(AM13="si",12,0)</f>
        <v>0</v>
      </c>
      <c r="AO13" s="160">
        <v>1</v>
      </c>
      <c r="AP13" s="148">
        <f>AO13*5</f>
        <v>5</v>
      </c>
      <c r="AQ13" s="160"/>
      <c r="AR13" s="148">
        <f>AQ13*3</f>
        <v>0</v>
      </c>
      <c r="AS13" s="160">
        <v>1</v>
      </c>
      <c r="AT13" s="148">
        <f>AS13*1</f>
        <v>1</v>
      </c>
      <c r="AU13" s="160">
        <v>0</v>
      </c>
      <c r="AV13" s="148">
        <f>AU13*5</f>
        <v>0</v>
      </c>
      <c r="AW13" s="160"/>
      <c r="AX13" s="148">
        <f>IF(AW13="si",5,0)</f>
        <v>0</v>
      </c>
      <c r="AY13" s="160">
        <v>3</v>
      </c>
      <c r="AZ13" s="148">
        <f>AY13*1</f>
        <v>3</v>
      </c>
      <c r="BA13" s="184">
        <f>AL13+AN13+AZ13+IF(AP13+AR13+AT13+AV13+AX13&gt;10,10,AP13+AR13+AT13+AV13+AX13)</f>
        <v>9</v>
      </c>
      <c r="BB13" s="236">
        <f>AA13+AJ13+BA13</f>
        <v>219</v>
      </c>
      <c r="BC13" s="190"/>
    </row>
    <row r="14" spans="1:55" s="73" customFormat="1" ht="16.5" thickBot="1">
      <c r="A14" s="216" t="s">
        <v>109</v>
      </c>
      <c r="B14" s="245" t="s">
        <v>117</v>
      </c>
      <c r="C14" s="249"/>
      <c r="D14" s="87"/>
      <c r="E14" s="220"/>
      <c r="F14" s="221"/>
      <c r="G14" s="222"/>
      <c r="H14" s="221"/>
      <c r="I14" s="223"/>
      <c r="J14" s="224"/>
      <c r="K14" s="223"/>
      <c r="L14" s="225"/>
      <c r="M14" s="223"/>
      <c r="N14" s="226"/>
      <c r="O14" s="223"/>
      <c r="P14" s="223"/>
      <c r="Q14" s="223"/>
      <c r="R14" s="227"/>
      <c r="S14" s="223"/>
      <c r="T14" s="227"/>
      <c r="U14" s="223"/>
      <c r="V14" s="223"/>
      <c r="W14" s="223"/>
      <c r="X14" s="227"/>
      <c r="Y14" s="223"/>
      <c r="Z14" s="227"/>
      <c r="AA14" s="228"/>
      <c r="AB14" s="220"/>
      <c r="AC14" s="227"/>
      <c r="AD14" s="223"/>
      <c r="AE14" s="227"/>
      <c r="AF14" s="223"/>
      <c r="AG14" s="235"/>
      <c r="AH14" s="223"/>
      <c r="AI14" s="235"/>
      <c r="AJ14" s="141"/>
      <c r="AK14" s="220"/>
      <c r="AL14" s="235"/>
      <c r="AM14" s="223"/>
      <c r="AN14" s="235"/>
      <c r="AO14" s="223"/>
      <c r="AP14" s="235"/>
      <c r="AQ14" s="223"/>
      <c r="AR14" s="235"/>
      <c r="AS14" s="223"/>
      <c r="AT14" s="235"/>
      <c r="AU14" s="223"/>
      <c r="AV14" s="235"/>
      <c r="AW14" s="223"/>
      <c r="AX14" s="235"/>
      <c r="AY14" s="223"/>
      <c r="AZ14" s="235"/>
      <c r="BA14" s="150"/>
      <c r="BB14" s="189"/>
      <c r="BC14" s="191"/>
    </row>
    <row r="15" spans="1:55" s="73" customFormat="1" ht="16.5" thickBot="1">
      <c r="A15" s="169">
        <v>1</v>
      </c>
      <c r="B15" s="113" t="s">
        <v>110</v>
      </c>
      <c r="C15" s="113" t="s">
        <v>111</v>
      </c>
      <c r="D15" s="114">
        <v>1955</v>
      </c>
      <c r="E15" s="164">
        <v>28</v>
      </c>
      <c r="F15" s="120">
        <f>E15*6</f>
        <v>168</v>
      </c>
      <c r="G15" s="158"/>
      <c r="H15" s="125">
        <f>G15*3</f>
        <v>0</v>
      </c>
      <c r="I15" s="158">
        <v>7</v>
      </c>
      <c r="J15" s="127">
        <f>IF(I15&lt;=4,I15*3,12+(I15-4)*3*2/3)</f>
        <v>18</v>
      </c>
      <c r="K15" s="74"/>
      <c r="L15" s="102">
        <f>K15*3</f>
        <v>0</v>
      </c>
      <c r="M15" s="74"/>
      <c r="N15" s="103">
        <f>IF(M15&lt;=4,M15*3,12+(M15-4)*3*2/3)</f>
        <v>0</v>
      </c>
      <c r="O15" s="74"/>
      <c r="P15" s="104">
        <f>O15*3</f>
        <v>0</v>
      </c>
      <c r="Q15" s="158">
        <v>5</v>
      </c>
      <c r="R15" s="125">
        <f>IF(Q15&gt;5,10,Q15*2)</f>
        <v>10</v>
      </c>
      <c r="S15" s="158">
        <v>22</v>
      </c>
      <c r="T15" s="120">
        <f>S15*3</f>
        <v>66</v>
      </c>
      <c r="U15" s="74"/>
      <c r="V15" s="104">
        <f>U15</f>
        <v>0</v>
      </c>
      <c r="W15" s="158"/>
      <c r="X15" s="120">
        <f>W15*1</f>
        <v>0</v>
      </c>
      <c r="Y15" s="158" t="s">
        <v>73</v>
      </c>
      <c r="Z15" s="120">
        <f>IF(Y15="si",10,0)</f>
        <v>10</v>
      </c>
      <c r="AA15" s="146">
        <f>F15+H15+J15+L15+N15+P15+R15+T15+V15+Z15+X15</f>
        <v>272</v>
      </c>
      <c r="AB15" s="164" t="s">
        <v>73</v>
      </c>
      <c r="AC15" s="120">
        <f>IF(AB15="si",6,0)</f>
        <v>6</v>
      </c>
      <c r="AD15" s="158"/>
      <c r="AE15" s="120">
        <f>AD15*4</f>
        <v>0</v>
      </c>
      <c r="AF15" s="158"/>
      <c r="AG15" s="120">
        <f>AF15*3</f>
        <v>0</v>
      </c>
      <c r="AH15" s="158"/>
      <c r="AI15" s="125">
        <f>IF(AH15="si",6,0)</f>
        <v>0</v>
      </c>
      <c r="AJ15" s="138">
        <f>AC15+AE15+AG15+AI15</f>
        <v>6</v>
      </c>
      <c r="AK15" s="164"/>
      <c r="AL15" s="120">
        <f>AK15*3</f>
        <v>0</v>
      </c>
      <c r="AM15" s="158" t="s">
        <v>73</v>
      </c>
      <c r="AN15" s="120">
        <f>IF(AM15="si",12,0)</f>
        <v>12</v>
      </c>
      <c r="AO15" s="158"/>
      <c r="AP15" s="120">
        <f>AO15*5</f>
        <v>0</v>
      </c>
      <c r="AQ15" s="158"/>
      <c r="AR15" s="120">
        <f>AQ15*3</f>
        <v>0</v>
      </c>
      <c r="AS15" s="158"/>
      <c r="AT15" s="120">
        <f>AS15*1</f>
        <v>0</v>
      </c>
      <c r="AU15" s="158"/>
      <c r="AV15" s="120">
        <f>AU15*5</f>
        <v>0</v>
      </c>
      <c r="AW15" s="158"/>
      <c r="AX15" s="120">
        <f>IF(AW15="si",5,0)</f>
        <v>0</v>
      </c>
      <c r="AY15" s="158">
        <v>2</v>
      </c>
      <c r="AZ15" s="120">
        <f>AY15*1</f>
        <v>2</v>
      </c>
      <c r="BA15" s="152">
        <f>AL15+AN15+AZ15+IF(AP15+AR15+AT15+AV15+AX15&gt;10,10,AP15+AR15+AT15+AV15+AX15)</f>
        <v>14</v>
      </c>
      <c r="BB15" s="189">
        <f>AA15+AJ15+BA15</f>
        <v>292</v>
      </c>
      <c r="BC15" s="191" t="s">
        <v>201</v>
      </c>
    </row>
    <row r="16" spans="1:55" s="73" customFormat="1" ht="16.5" thickBot="1">
      <c r="A16" s="170">
        <v>2</v>
      </c>
      <c r="B16" s="91" t="s">
        <v>112</v>
      </c>
      <c r="C16" s="91" t="s">
        <v>113</v>
      </c>
      <c r="D16" s="94">
        <v>1963</v>
      </c>
      <c r="E16" s="156">
        <v>23</v>
      </c>
      <c r="F16" s="120">
        <f>E16*6</f>
        <v>138</v>
      </c>
      <c r="G16" s="159"/>
      <c r="H16" s="120">
        <f>G16*3</f>
        <v>0</v>
      </c>
      <c r="I16" s="158">
        <v>0</v>
      </c>
      <c r="J16" s="127">
        <f>IF(I16&lt;=4,I16*3,12+(I16-4)*3*2/3)</f>
        <v>0</v>
      </c>
      <c r="K16" s="75"/>
      <c r="L16" s="102">
        <f>K16*3</f>
        <v>0</v>
      </c>
      <c r="M16" s="75"/>
      <c r="N16" s="103">
        <f>IF(M16&lt;=4,M16*3,12+(M16-4)*3*2/3)</f>
        <v>0</v>
      </c>
      <c r="O16" s="75"/>
      <c r="P16" s="102">
        <f>O16*3</f>
        <v>0</v>
      </c>
      <c r="Q16" s="159">
        <v>5</v>
      </c>
      <c r="R16" s="120">
        <f>IF(Q16&gt;5,10,Q16*2)</f>
        <v>10</v>
      </c>
      <c r="S16" s="159">
        <v>12</v>
      </c>
      <c r="T16" s="120">
        <f>S16*3</f>
        <v>36</v>
      </c>
      <c r="U16" s="75"/>
      <c r="V16" s="104">
        <f>U16</f>
        <v>0</v>
      </c>
      <c r="W16" s="159"/>
      <c r="X16" s="120">
        <f>W16*1</f>
        <v>0</v>
      </c>
      <c r="Y16" s="159" t="s">
        <v>73</v>
      </c>
      <c r="Z16" s="120">
        <f>IF(Y16="si",10,0)</f>
        <v>10</v>
      </c>
      <c r="AA16" s="178">
        <f>F16+H16+J16+L16+N16+P16+R16+T16+V16+Z16+X16</f>
        <v>194</v>
      </c>
      <c r="AB16" s="156" t="s">
        <v>73</v>
      </c>
      <c r="AC16" s="120">
        <f>IF(AB16="si",6,0)</f>
        <v>6</v>
      </c>
      <c r="AD16" s="159"/>
      <c r="AE16" s="120">
        <f>AD16*4</f>
        <v>0</v>
      </c>
      <c r="AF16" s="159">
        <v>1</v>
      </c>
      <c r="AG16" s="120">
        <f>AF16*3</f>
        <v>3</v>
      </c>
      <c r="AH16" s="159"/>
      <c r="AI16" s="139">
        <f>IF(AH16="si",6,0)</f>
        <v>0</v>
      </c>
      <c r="AJ16" s="138">
        <f>AC16+AE16+AG16+AI16</f>
        <v>9</v>
      </c>
      <c r="AK16" s="156"/>
      <c r="AL16" s="120">
        <f>AK16*3</f>
        <v>0</v>
      </c>
      <c r="AM16" s="159" t="s">
        <v>73</v>
      </c>
      <c r="AN16" s="147">
        <f>IF(AM16="si",12,0)</f>
        <v>12</v>
      </c>
      <c r="AO16" s="159"/>
      <c r="AP16" s="120">
        <f>AO16*5</f>
        <v>0</v>
      </c>
      <c r="AQ16" s="159"/>
      <c r="AR16" s="120">
        <f>AQ16*3</f>
        <v>0</v>
      </c>
      <c r="AS16" s="159"/>
      <c r="AT16" s="120">
        <f>AS16*1</f>
        <v>0</v>
      </c>
      <c r="AU16" s="159"/>
      <c r="AV16" s="120">
        <f>AU16*5</f>
        <v>0</v>
      </c>
      <c r="AW16" s="159"/>
      <c r="AX16" s="120">
        <f>IF(AW16="si",5,0)</f>
        <v>0</v>
      </c>
      <c r="AY16" s="159">
        <v>0</v>
      </c>
      <c r="AZ16" s="147">
        <f>AY16*1</f>
        <v>0</v>
      </c>
      <c r="BA16" s="149">
        <f>AL16+AN16+AZ16+IF(AP16+AR16+AT16+AV16+AX16&gt;10,10,AP16+AR16+AT16+AV16+AX16)</f>
        <v>12</v>
      </c>
      <c r="BB16" s="189">
        <f>AA16+AJ16+BA16</f>
        <v>215</v>
      </c>
      <c r="BC16" s="191" t="s">
        <v>201</v>
      </c>
    </row>
    <row r="17" spans="1:55" s="73" customFormat="1" ht="16.5" hidden="1" thickBot="1">
      <c r="A17" s="171">
        <v>3</v>
      </c>
      <c r="B17" s="95" t="s">
        <v>114</v>
      </c>
      <c r="C17" s="95" t="s">
        <v>115</v>
      </c>
      <c r="D17" s="96">
        <v>1984</v>
      </c>
      <c r="E17" s="157">
        <v>30</v>
      </c>
      <c r="F17" s="121">
        <f>E17*6</f>
        <v>180</v>
      </c>
      <c r="G17" s="160"/>
      <c r="H17" s="121">
        <f>G17*3</f>
        <v>0</v>
      </c>
      <c r="I17" s="166">
        <v>4</v>
      </c>
      <c r="J17" s="128">
        <f>IF(I17&lt;=4,I17*3,12+(I17-4)*3*2/3)</f>
        <v>12</v>
      </c>
      <c r="K17" s="84"/>
      <c r="L17" s="105">
        <f>K17*3</f>
        <v>0</v>
      </c>
      <c r="M17" s="84"/>
      <c r="N17" s="106">
        <f>IF(M17&lt;=4,M17*3,12+(M17-4)*3*2/3)</f>
        <v>0</v>
      </c>
      <c r="O17" s="84"/>
      <c r="P17" s="105">
        <f>O17*3</f>
        <v>0</v>
      </c>
      <c r="Q17" s="160">
        <v>5</v>
      </c>
      <c r="R17" s="121">
        <f>IF(Q17&gt;5,10,Q17*2)</f>
        <v>10</v>
      </c>
      <c r="S17" s="160">
        <v>21</v>
      </c>
      <c r="T17" s="121">
        <f>S17*3</f>
        <v>63</v>
      </c>
      <c r="U17" s="84"/>
      <c r="V17" s="107">
        <f>U17</f>
        <v>0</v>
      </c>
      <c r="W17" s="160">
        <v>2</v>
      </c>
      <c r="X17" s="121">
        <f>W17*1</f>
        <v>2</v>
      </c>
      <c r="Y17" s="160" t="s">
        <v>73</v>
      </c>
      <c r="Z17" s="121">
        <f>IF(Y17="si",10,0)</f>
        <v>10</v>
      </c>
      <c r="AA17" s="182">
        <f>F17+H17+J17+L17+N17+P17+R17+T17+V17+Z17+X17</f>
        <v>277</v>
      </c>
      <c r="AB17" s="157" t="s">
        <v>73</v>
      </c>
      <c r="AC17" s="121">
        <f>IF(AB17="si",6,0)</f>
        <v>6</v>
      </c>
      <c r="AD17" s="160"/>
      <c r="AE17" s="121">
        <f>AD17*4</f>
        <v>0</v>
      </c>
      <c r="AF17" s="160"/>
      <c r="AG17" s="121">
        <f>AF17*3</f>
        <v>0</v>
      </c>
      <c r="AH17" s="160" t="s">
        <v>73</v>
      </c>
      <c r="AI17" s="140">
        <f>IF(AH17="si",6,0)</f>
        <v>6</v>
      </c>
      <c r="AJ17" s="141">
        <f>AC17+AE17+AG17+AI17</f>
        <v>12</v>
      </c>
      <c r="AK17" s="157"/>
      <c r="AL17" s="121">
        <f>AK17*3</f>
        <v>0</v>
      </c>
      <c r="AM17" s="160" t="s">
        <v>73</v>
      </c>
      <c r="AN17" s="148">
        <f>IF(AM17="si",12,0)</f>
        <v>12</v>
      </c>
      <c r="AO17" s="160"/>
      <c r="AP17" s="121">
        <f>AO17*5</f>
        <v>0</v>
      </c>
      <c r="AQ17" s="160"/>
      <c r="AR17" s="121">
        <f>AQ17*3</f>
        <v>0</v>
      </c>
      <c r="AS17" s="160"/>
      <c r="AT17" s="121">
        <f>AS17*1</f>
        <v>0</v>
      </c>
      <c r="AU17" s="160"/>
      <c r="AV17" s="121">
        <f>AU17*5</f>
        <v>0</v>
      </c>
      <c r="AW17" s="160"/>
      <c r="AX17" s="121">
        <f>IF(AW17="si",5,0)</f>
        <v>0</v>
      </c>
      <c r="AY17" s="160">
        <v>2</v>
      </c>
      <c r="AZ17" s="148">
        <f>AY17*1</f>
        <v>2</v>
      </c>
      <c r="BA17" s="150">
        <f>AL17+AN17+AZ17+IF(AP17+AR17+AT17+AV17+AX17&gt;10,10,AP17+AR17+AT17+AV17+AX17)</f>
        <v>14</v>
      </c>
      <c r="BB17" s="189">
        <f>AA17+AJ17+BA17</f>
        <v>303</v>
      </c>
      <c r="BC17" s="191" t="s">
        <v>177</v>
      </c>
    </row>
    <row r="18" spans="1:55" ht="16.5" thickBot="1">
      <c r="A18" s="85" t="s">
        <v>116</v>
      </c>
      <c r="B18" s="250" t="s">
        <v>118</v>
      </c>
      <c r="C18" s="251"/>
      <c r="D18" s="82"/>
      <c r="E18" s="154"/>
      <c r="F18" s="122"/>
      <c r="G18" s="161"/>
      <c r="H18" s="122"/>
      <c r="I18" s="161"/>
      <c r="J18" s="129"/>
      <c r="K18" s="86"/>
      <c r="L18" s="108"/>
      <c r="M18" s="86"/>
      <c r="N18" s="109"/>
      <c r="O18" s="86"/>
      <c r="P18" s="86"/>
      <c r="Q18" s="161"/>
      <c r="R18" s="122"/>
      <c r="S18" s="161"/>
      <c r="T18" s="122"/>
      <c r="U18" s="86"/>
      <c r="V18" s="86"/>
      <c r="W18" s="161"/>
      <c r="X18" s="122"/>
      <c r="Y18" s="161"/>
      <c r="Z18" s="122"/>
      <c r="AA18" s="134"/>
      <c r="AB18" s="154"/>
      <c r="AC18" s="122"/>
      <c r="AD18" s="161"/>
      <c r="AE18" s="122"/>
      <c r="AF18" s="161"/>
      <c r="AG18" s="122"/>
      <c r="AH18" s="161"/>
      <c r="AI18" s="142"/>
      <c r="AJ18" s="143"/>
      <c r="AK18" s="154"/>
      <c r="AL18" s="85"/>
      <c r="AM18" s="161"/>
      <c r="AN18" s="85"/>
      <c r="AO18" s="161"/>
      <c r="AP18" s="85"/>
      <c r="AQ18" s="161"/>
      <c r="AR18" s="85"/>
      <c r="AS18" s="161"/>
      <c r="AT18" s="85"/>
      <c r="AU18" s="161"/>
      <c r="AV18" s="85"/>
      <c r="AW18" s="161"/>
      <c r="AX18" s="85"/>
      <c r="AY18" s="161"/>
      <c r="AZ18" s="85"/>
      <c r="BA18" s="151"/>
      <c r="BB18" s="189"/>
      <c r="BC18" s="191"/>
    </row>
    <row r="19" spans="1:55" s="73" customFormat="1" ht="16.5" thickBot="1">
      <c r="A19" s="172">
        <v>1</v>
      </c>
      <c r="B19" s="92" t="s">
        <v>121</v>
      </c>
      <c r="C19" s="92" t="s">
        <v>122</v>
      </c>
      <c r="D19" s="93">
        <v>1959</v>
      </c>
      <c r="E19" s="155">
        <v>22</v>
      </c>
      <c r="F19" s="124">
        <f>E19*6</f>
        <v>132</v>
      </c>
      <c r="G19" s="163">
        <v>0</v>
      </c>
      <c r="H19" s="124">
        <f>G19*3</f>
        <v>0</v>
      </c>
      <c r="I19" s="163">
        <v>1</v>
      </c>
      <c r="J19" s="131">
        <f>IF(I19&lt;=4,I19*3,12+(I19-4)*3*2/3)</f>
        <v>3</v>
      </c>
      <c r="K19" s="83"/>
      <c r="L19" s="99">
        <f>K19*3</f>
        <v>0</v>
      </c>
      <c r="M19" s="83"/>
      <c r="N19" s="100">
        <f>IF(M19&lt;=4,M19*3,12+(M19-4)*3*2/3)</f>
        <v>0</v>
      </c>
      <c r="O19" s="83"/>
      <c r="P19" s="99">
        <f>O19*3</f>
        <v>0</v>
      </c>
      <c r="Q19" s="163">
        <v>5</v>
      </c>
      <c r="R19" s="124">
        <f>IF(Q19&gt;5,10,Q19*2)</f>
        <v>10</v>
      </c>
      <c r="S19" s="163">
        <v>17</v>
      </c>
      <c r="T19" s="124">
        <f>S19*3</f>
        <v>51</v>
      </c>
      <c r="U19" s="83"/>
      <c r="V19" s="99">
        <f>U19</f>
        <v>0</v>
      </c>
      <c r="W19" s="163"/>
      <c r="X19" s="124">
        <f>W19*1</f>
        <v>0</v>
      </c>
      <c r="Y19" s="163" t="s">
        <v>73</v>
      </c>
      <c r="Z19" s="124">
        <f>IF(Y19="si",10,0)</f>
        <v>10</v>
      </c>
      <c r="AA19" s="146">
        <f>F19+H19+J19+L19+N19+P19+R19+T19+V19+Z19+X19</f>
        <v>206</v>
      </c>
      <c r="AB19" s="155"/>
      <c r="AC19" s="124">
        <f>IF(AB19="si",6,0)</f>
        <v>0</v>
      </c>
      <c r="AD19" s="163"/>
      <c r="AE19" s="124">
        <f>AD19*4</f>
        <v>0</v>
      </c>
      <c r="AF19" s="163">
        <v>1</v>
      </c>
      <c r="AG19" s="124">
        <f>AF19*3</f>
        <v>3</v>
      </c>
      <c r="AH19" s="163"/>
      <c r="AI19" s="145">
        <f>IF(AH19="si",6,0)</f>
        <v>0</v>
      </c>
      <c r="AJ19" s="146">
        <f>AC19+AE19+AG19+AI19</f>
        <v>3</v>
      </c>
      <c r="AK19" s="155"/>
      <c r="AL19" s="124">
        <f>AK19*3</f>
        <v>0</v>
      </c>
      <c r="AM19" s="163" t="s">
        <v>73</v>
      </c>
      <c r="AN19" s="124">
        <f>IF(AM19="si",12,0)</f>
        <v>12</v>
      </c>
      <c r="AO19" s="163"/>
      <c r="AP19" s="124">
        <f>AO19*5</f>
        <v>0</v>
      </c>
      <c r="AQ19" s="163"/>
      <c r="AR19" s="124">
        <f>AQ19*3</f>
        <v>0</v>
      </c>
      <c r="AS19" s="163"/>
      <c r="AT19" s="124">
        <f>AS19*1</f>
        <v>0</v>
      </c>
      <c r="AU19" s="163"/>
      <c r="AV19" s="124">
        <f>AU19*5</f>
        <v>0</v>
      </c>
      <c r="AW19" s="163"/>
      <c r="AX19" s="124">
        <f>IF(AW19="si",5,0)</f>
        <v>0</v>
      </c>
      <c r="AY19" s="163">
        <v>1</v>
      </c>
      <c r="AZ19" s="124">
        <f>AY19*1</f>
        <v>1</v>
      </c>
      <c r="BA19" s="153">
        <f>AL19+AN19+AZ19+IF(AP19+AR19+AT19+AV19+AX19&gt;10,10,AP19+AR19+AT19+AV19+AX19)</f>
        <v>13</v>
      </c>
      <c r="BB19" s="189">
        <f>AA19+AJ19+BA19</f>
        <v>222</v>
      </c>
      <c r="BC19" s="191" t="s">
        <v>201</v>
      </c>
    </row>
    <row r="20" spans="1:55" s="73" customFormat="1" ht="16.5" thickBot="1">
      <c r="A20" s="171">
        <v>2</v>
      </c>
      <c r="B20" s="95" t="s">
        <v>119</v>
      </c>
      <c r="C20" s="95" t="s">
        <v>120</v>
      </c>
      <c r="D20" s="96">
        <v>1958</v>
      </c>
      <c r="E20" s="157">
        <v>28</v>
      </c>
      <c r="F20" s="148">
        <f>E20*6</f>
        <v>168</v>
      </c>
      <c r="G20" s="160">
        <v>0</v>
      </c>
      <c r="H20" s="148">
        <f>G20*3</f>
        <v>0</v>
      </c>
      <c r="I20" s="160">
        <v>1</v>
      </c>
      <c r="J20" s="179">
        <f>IF(I20&lt;=4,I20*3,12+(I20-4)*3*2/3)</f>
        <v>3</v>
      </c>
      <c r="K20" s="84"/>
      <c r="L20" s="180">
        <f>K20*3</f>
        <v>0</v>
      </c>
      <c r="M20" s="84"/>
      <c r="N20" s="181">
        <f>IF(M20&lt;=4,M20*3,12+(M20-4)*3*2/3)</f>
        <v>0</v>
      </c>
      <c r="O20" s="84"/>
      <c r="P20" s="180">
        <f>O20*3</f>
        <v>0</v>
      </c>
      <c r="Q20" s="160">
        <v>5</v>
      </c>
      <c r="R20" s="148">
        <f>IF(Q20&gt;5,10,Q20*2)</f>
        <v>10</v>
      </c>
      <c r="S20" s="160">
        <v>22</v>
      </c>
      <c r="T20" s="148">
        <f>S20*3</f>
        <v>66</v>
      </c>
      <c r="U20" s="84"/>
      <c r="V20" s="180">
        <f>U20</f>
        <v>0</v>
      </c>
      <c r="W20" s="160"/>
      <c r="X20" s="148">
        <f>W20*1</f>
        <v>0</v>
      </c>
      <c r="Y20" s="160" t="s">
        <v>73</v>
      </c>
      <c r="Z20" s="148">
        <f>IF(Y20="si",10,0)</f>
        <v>10</v>
      </c>
      <c r="AA20" s="182">
        <f>F20+H20+J20+L20+N20+P20+R20+T20+V20+Z20+X20</f>
        <v>257</v>
      </c>
      <c r="AB20" s="157" t="s">
        <v>73</v>
      </c>
      <c r="AC20" s="121">
        <f>IF(AB20="si",6,0)</f>
        <v>6</v>
      </c>
      <c r="AD20" s="160"/>
      <c r="AE20" s="121">
        <f>AD20*4</f>
        <v>0</v>
      </c>
      <c r="AF20" s="160"/>
      <c r="AG20" s="121">
        <f>AF20*3</f>
        <v>0</v>
      </c>
      <c r="AH20" s="160"/>
      <c r="AI20" s="140">
        <f>IF(AH20="si",6,0)</f>
        <v>0</v>
      </c>
      <c r="AJ20" s="141">
        <f>AC20+AE20+AG20+AI20</f>
        <v>6</v>
      </c>
      <c r="AK20" s="157"/>
      <c r="AL20" s="121">
        <f>AK20*3</f>
        <v>0</v>
      </c>
      <c r="AM20" s="160" t="s">
        <v>73</v>
      </c>
      <c r="AN20" s="148">
        <f>IF(AM20="si",12,0)</f>
        <v>12</v>
      </c>
      <c r="AO20" s="160"/>
      <c r="AP20" s="121">
        <f>AO20*5</f>
        <v>0</v>
      </c>
      <c r="AQ20" s="160"/>
      <c r="AR20" s="121">
        <f>AQ20*3</f>
        <v>0</v>
      </c>
      <c r="AS20" s="160"/>
      <c r="AT20" s="121">
        <f>AS20*1</f>
        <v>0</v>
      </c>
      <c r="AU20" s="160"/>
      <c r="AV20" s="121">
        <f>AU20*5</f>
        <v>0</v>
      </c>
      <c r="AW20" s="160"/>
      <c r="AX20" s="121">
        <f>IF(AW20="si",5,0)</f>
        <v>0</v>
      </c>
      <c r="AY20" s="160">
        <v>3</v>
      </c>
      <c r="AZ20" s="148">
        <f>AY20*1</f>
        <v>3</v>
      </c>
      <c r="BA20" s="150">
        <f>AL20+AN20+AZ20+IF(AP20+AR20+AT20+AV20+AX20&gt;10,10,AP20+AR20+AT20+AV20+AX20)</f>
        <v>15</v>
      </c>
      <c r="BB20" s="189">
        <f>AA20+AJ20+BA20</f>
        <v>278</v>
      </c>
      <c r="BC20" s="191"/>
    </row>
    <row r="21" spans="1:55" ht="16.5" thickBot="1">
      <c r="A21" s="85" t="s">
        <v>79</v>
      </c>
      <c r="B21" s="243" t="s">
        <v>75</v>
      </c>
      <c r="C21" s="244"/>
      <c r="D21" s="82"/>
      <c r="E21" s="154"/>
      <c r="F21" s="122"/>
      <c r="G21" s="161"/>
      <c r="H21" s="122"/>
      <c r="I21" s="161"/>
      <c r="J21" s="129"/>
      <c r="K21" s="86"/>
      <c r="L21" s="108"/>
      <c r="M21" s="86"/>
      <c r="N21" s="109"/>
      <c r="O21" s="86"/>
      <c r="P21" s="86"/>
      <c r="Q21" s="161"/>
      <c r="R21" s="122"/>
      <c r="S21" s="161"/>
      <c r="T21" s="122"/>
      <c r="U21" s="86"/>
      <c r="V21" s="86"/>
      <c r="W21" s="161"/>
      <c r="X21" s="122"/>
      <c r="Y21" s="161"/>
      <c r="Z21" s="122"/>
      <c r="AA21" s="134"/>
      <c r="AB21" s="154"/>
      <c r="AC21" s="122"/>
      <c r="AD21" s="161"/>
      <c r="AE21" s="122"/>
      <c r="AF21" s="161"/>
      <c r="AG21" s="122"/>
      <c r="AH21" s="161"/>
      <c r="AI21" s="142"/>
      <c r="AJ21" s="143"/>
      <c r="AK21" s="154"/>
      <c r="AL21" s="85"/>
      <c r="AM21" s="161"/>
      <c r="AN21" s="85"/>
      <c r="AO21" s="161"/>
      <c r="AP21" s="85"/>
      <c r="AQ21" s="161"/>
      <c r="AR21" s="85"/>
      <c r="AS21" s="161"/>
      <c r="AT21" s="85"/>
      <c r="AU21" s="161"/>
      <c r="AV21" s="85"/>
      <c r="AW21" s="161"/>
      <c r="AX21" s="85"/>
      <c r="AY21" s="161"/>
      <c r="AZ21" s="85"/>
      <c r="BA21" s="151"/>
      <c r="BB21" s="237"/>
      <c r="BC21" s="191"/>
    </row>
    <row r="22" spans="1:55" s="73" customFormat="1" ht="16.5" thickBot="1">
      <c r="A22" s="168">
        <v>1</v>
      </c>
      <c r="B22" s="92" t="s">
        <v>123</v>
      </c>
      <c r="C22" s="92" t="s">
        <v>124</v>
      </c>
      <c r="D22" s="98">
        <v>1954</v>
      </c>
      <c r="E22" s="165">
        <v>8</v>
      </c>
      <c r="F22" s="123">
        <f>E22*6</f>
        <v>48</v>
      </c>
      <c r="G22" s="162"/>
      <c r="H22" s="123">
        <f>G22*3</f>
        <v>0</v>
      </c>
      <c r="I22" s="162">
        <v>23</v>
      </c>
      <c r="J22" s="130">
        <f>IF(I22&lt;=4,I22*3,12+(I22-4)*3*2/3)</f>
        <v>50</v>
      </c>
      <c r="K22" s="89"/>
      <c r="L22" s="110">
        <f>K22*3</f>
        <v>0</v>
      </c>
      <c r="M22" s="89"/>
      <c r="N22" s="111">
        <f>IF(M22&lt;=4,M22*3,12+(M22-4)*3*2/3)</f>
        <v>0</v>
      </c>
      <c r="O22" s="89"/>
      <c r="P22" s="110">
        <f>O22*3</f>
        <v>0</v>
      </c>
      <c r="Q22" s="162">
        <v>5</v>
      </c>
      <c r="R22" s="123">
        <f>IF(Q22&gt;5,10,Q22*2)</f>
        <v>10</v>
      </c>
      <c r="S22" s="162"/>
      <c r="T22" s="123">
        <f>S22*3</f>
        <v>0</v>
      </c>
      <c r="U22" s="89"/>
      <c r="V22" s="110">
        <f>U22</f>
        <v>0</v>
      </c>
      <c r="W22" s="162"/>
      <c r="X22" s="123">
        <f>W22*1</f>
        <v>0</v>
      </c>
      <c r="Y22" s="162"/>
      <c r="Z22" s="123">
        <f>IF(Y22="si",10,0)</f>
        <v>0</v>
      </c>
      <c r="AA22" s="137">
        <f>F22+H22+J22+L22+N22+P22+R22+T22+V22+Z22+X22</f>
        <v>108</v>
      </c>
      <c r="AB22" s="165"/>
      <c r="AC22" s="123">
        <f>IF(AB22="si",6,0)</f>
        <v>0</v>
      </c>
      <c r="AD22" s="162"/>
      <c r="AE22" s="123">
        <f>AD22*4</f>
        <v>0</v>
      </c>
      <c r="AF22" s="162"/>
      <c r="AG22" s="123">
        <f>AF22*3</f>
        <v>0</v>
      </c>
      <c r="AH22" s="162"/>
      <c r="AI22" s="144">
        <f>IF(AH22="si",6,0)</f>
        <v>0</v>
      </c>
      <c r="AJ22" s="137">
        <f>AC22+AE22+AG22+AI22</f>
        <v>0</v>
      </c>
      <c r="AK22" s="165"/>
      <c r="AL22" s="123">
        <f>AK22*3</f>
        <v>0</v>
      </c>
      <c r="AM22" s="162" t="s">
        <v>73</v>
      </c>
      <c r="AN22" s="123">
        <f>IF(AM22="si",12,0)</f>
        <v>12</v>
      </c>
      <c r="AO22" s="162"/>
      <c r="AP22" s="123">
        <f>AO22*5</f>
        <v>0</v>
      </c>
      <c r="AQ22" s="162"/>
      <c r="AR22" s="123">
        <f>AQ22*3</f>
        <v>0</v>
      </c>
      <c r="AS22" s="162"/>
      <c r="AT22" s="123">
        <f>AS22*1</f>
        <v>0</v>
      </c>
      <c r="AU22" s="162"/>
      <c r="AV22" s="123">
        <f>AU22*5</f>
        <v>0</v>
      </c>
      <c r="AW22" s="162"/>
      <c r="AX22" s="123">
        <f>IF(AW22="si",5,0)</f>
        <v>0</v>
      </c>
      <c r="AY22" s="162"/>
      <c r="AZ22" s="123">
        <f>AY22*1</f>
        <v>0</v>
      </c>
      <c r="BA22" s="152">
        <f>AL22+AN22+AZ22+IF(AP22+AR22+AT22+AV22+AX22&gt;10,10,AP22+AR22+AT22+AV22+AX22)</f>
        <v>12</v>
      </c>
      <c r="BB22" s="189">
        <f>AA22+AJ22+BA22</f>
        <v>120</v>
      </c>
      <c r="BC22" s="191"/>
    </row>
    <row r="23" spans="1:55" s="73" customFormat="1" ht="16.5" thickBot="1">
      <c r="A23" s="168">
        <v>2</v>
      </c>
      <c r="B23" s="95" t="s">
        <v>193</v>
      </c>
      <c r="C23" s="95" t="s">
        <v>194</v>
      </c>
      <c r="D23" s="98"/>
      <c r="E23" s="165">
        <v>3</v>
      </c>
      <c r="F23" s="123">
        <f>E23*6</f>
        <v>18</v>
      </c>
      <c r="G23" s="162"/>
      <c r="H23" s="123">
        <f>G23*3</f>
        <v>0</v>
      </c>
      <c r="I23" s="162">
        <v>0</v>
      </c>
      <c r="J23" s="130">
        <f>IF(I23&lt;=4,I23*3,12+(I23-4)*3*2/3)</f>
        <v>0</v>
      </c>
      <c r="K23" s="89"/>
      <c r="L23" s="110">
        <f>K23*3</f>
        <v>0</v>
      </c>
      <c r="M23" s="89"/>
      <c r="N23" s="111">
        <f>IF(M23&lt;=4,M23*3,12+(M23-4)*3*2/3)</f>
        <v>0</v>
      </c>
      <c r="O23" s="89"/>
      <c r="P23" s="110">
        <f>O23*3</f>
        <v>0</v>
      </c>
      <c r="Q23" s="162">
        <v>0</v>
      </c>
      <c r="R23" s="123">
        <f>IF(Q23&gt;5,10,Q23*2)</f>
        <v>0</v>
      </c>
      <c r="S23" s="162"/>
      <c r="T23" s="123">
        <f>S23*3</f>
        <v>0</v>
      </c>
      <c r="U23" s="89"/>
      <c r="V23" s="110">
        <f>U23</f>
        <v>0</v>
      </c>
      <c r="W23" s="162"/>
      <c r="X23" s="123">
        <f>W23*1</f>
        <v>0</v>
      </c>
      <c r="Y23" s="162"/>
      <c r="Z23" s="123">
        <f>IF(Y23="si",10,0)</f>
        <v>0</v>
      </c>
      <c r="AA23" s="137">
        <f>F23+H23+J23+L23+N23+P23+R23+T23+V23+Z23+X23</f>
        <v>18</v>
      </c>
      <c r="AB23" s="165"/>
      <c r="AC23" s="123">
        <f>IF(AB23="si",6,0)</f>
        <v>0</v>
      </c>
      <c r="AD23" s="162"/>
      <c r="AE23" s="123">
        <f>AD23*4</f>
        <v>0</v>
      </c>
      <c r="AF23" s="162">
        <v>1</v>
      </c>
      <c r="AG23" s="123">
        <f>AF23*3</f>
        <v>3</v>
      </c>
      <c r="AH23" s="162"/>
      <c r="AI23" s="144">
        <f>IF(AH23="si",6,0)</f>
        <v>0</v>
      </c>
      <c r="AJ23" s="137">
        <f>AC23+AE23+AG23+AI23</f>
        <v>3</v>
      </c>
      <c r="AK23" s="165"/>
      <c r="AL23" s="123">
        <f>AK23*3</f>
        <v>0</v>
      </c>
      <c r="AM23" s="162" t="s">
        <v>73</v>
      </c>
      <c r="AN23" s="123">
        <f>IF(AM23="si",12,0)</f>
        <v>12</v>
      </c>
      <c r="AO23" s="162"/>
      <c r="AP23" s="123">
        <f>AO23*5</f>
        <v>0</v>
      </c>
      <c r="AQ23" s="162"/>
      <c r="AR23" s="123">
        <f>AQ23*3</f>
        <v>0</v>
      </c>
      <c r="AS23" s="162"/>
      <c r="AT23" s="123">
        <f>AS23*1</f>
        <v>0</v>
      </c>
      <c r="AU23" s="162"/>
      <c r="AV23" s="123">
        <f>AU23*5</f>
        <v>0</v>
      </c>
      <c r="AW23" s="162"/>
      <c r="AX23" s="123">
        <f>IF(AW23="si",5,0)</f>
        <v>0</v>
      </c>
      <c r="AY23" s="162"/>
      <c r="AZ23" s="123">
        <f>AY23*1</f>
        <v>0</v>
      </c>
      <c r="BA23" s="152">
        <f>AL23+AN23+AZ23+IF(AP23+AR23+AT23+AV23+AX23&gt;10,10,AP23+AR23+AT23+AV23+AX23)</f>
        <v>12</v>
      </c>
      <c r="BB23" s="189">
        <f>AA23+AJ23+BA23</f>
        <v>33</v>
      </c>
      <c r="BC23" s="191"/>
    </row>
    <row r="24" spans="1:55" s="73" customFormat="1" ht="16.5" thickBot="1">
      <c r="N24" s="167"/>
      <c r="O24" s="250"/>
      <c r="P24" s="251"/>
      <c r="Q24" s="87"/>
      <c r="R24" s="116"/>
      <c r="S24" s="119"/>
      <c r="T24" s="117"/>
      <c r="U24" s="119"/>
      <c r="V24" s="118"/>
      <c r="W24" s="126"/>
      <c r="X24" s="118"/>
      <c r="Y24" s="88"/>
      <c r="Z24" s="118"/>
      <c r="AA24" s="90"/>
      <c r="AB24" s="118"/>
      <c r="AC24" s="118"/>
      <c r="AD24" s="118"/>
      <c r="AE24" s="132"/>
      <c r="AF24" s="118"/>
      <c r="AG24" s="132"/>
      <c r="AH24" s="118"/>
      <c r="AI24" s="118"/>
      <c r="AJ24" s="118"/>
      <c r="AK24" s="132"/>
      <c r="AL24" s="118"/>
      <c r="AM24" s="132"/>
      <c r="AN24" s="133"/>
      <c r="AO24" s="116"/>
      <c r="AP24" s="132"/>
      <c r="AQ24" s="118"/>
      <c r="AR24" s="132"/>
      <c r="AS24" s="118"/>
      <c r="AT24" s="136"/>
      <c r="AU24" s="118"/>
      <c r="AV24" s="136"/>
      <c r="AW24" s="137"/>
      <c r="AX24" s="116"/>
      <c r="AY24" s="136"/>
      <c r="AZ24" s="136"/>
      <c r="BA24" s="152"/>
      <c r="BB24" s="189"/>
      <c r="BC24" s="191"/>
    </row>
    <row r="25" spans="1:55" s="73" customFormat="1" ht="16.5" thickBot="1">
      <c r="N25" s="168"/>
      <c r="O25" s="97"/>
      <c r="P25" s="97"/>
      <c r="Q25" s="98"/>
      <c r="R25" s="165"/>
      <c r="S25" s="123"/>
      <c r="T25" s="162"/>
      <c r="U25" s="144"/>
      <c r="V25" s="162"/>
      <c r="W25" s="130"/>
      <c r="X25" s="89"/>
      <c r="Y25" s="110"/>
      <c r="Z25" s="89"/>
      <c r="AA25" s="111"/>
      <c r="AB25" s="89"/>
      <c r="AC25" s="112"/>
      <c r="AD25" s="162"/>
      <c r="AE25" s="123"/>
      <c r="AF25" s="162"/>
      <c r="AG25" s="123"/>
      <c r="AH25" s="89"/>
      <c r="AI25" s="112"/>
      <c r="AJ25" s="162"/>
      <c r="AK25" s="123"/>
      <c r="AL25" s="162"/>
      <c r="AM25" s="123"/>
      <c r="AN25" s="135"/>
      <c r="AO25" s="165"/>
      <c r="AP25" s="123"/>
      <c r="AQ25" s="162"/>
      <c r="AR25" s="123"/>
      <c r="AS25" s="162"/>
      <c r="AT25" s="123"/>
      <c r="AU25" s="162"/>
      <c r="AV25" s="144"/>
      <c r="AW25" s="137"/>
      <c r="AX25" s="165"/>
      <c r="AY25" s="123"/>
      <c r="AZ25" s="123"/>
      <c r="BA25" s="152"/>
      <c r="BB25" s="189"/>
      <c r="BC25" s="191"/>
    </row>
    <row r="26" spans="1:55" ht="16.5" thickBot="1">
      <c r="A26" s="85" t="s">
        <v>127</v>
      </c>
      <c r="B26" s="243" t="s">
        <v>128</v>
      </c>
      <c r="C26" s="244"/>
      <c r="D26" s="82"/>
      <c r="E26" s="154"/>
      <c r="F26" s="122"/>
      <c r="G26" s="161"/>
      <c r="H26" s="122"/>
      <c r="I26" s="161"/>
      <c r="J26" s="129"/>
      <c r="K26" s="86"/>
      <c r="L26" s="108"/>
      <c r="M26" s="86"/>
      <c r="N26" s="109"/>
      <c r="O26" s="86"/>
      <c r="P26" s="86"/>
      <c r="Q26" s="161"/>
      <c r="R26" s="122"/>
      <c r="S26" s="161"/>
      <c r="T26" s="122"/>
      <c r="U26" s="86"/>
      <c r="V26" s="86"/>
      <c r="W26" s="161"/>
      <c r="X26" s="122"/>
      <c r="Y26" s="161"/>
      <c r="Z26" s="122"/>
      <c r="AA26" s="134"/>
      <c r="AB26" s="154"/>
      <c r="AC26" s="122"/>
      <c r="AD26" s="161"/>
      <c r="AE26" s="122"/>
      <c r="AF26" s="161"/>
      <c r="AG26" s="122"/>
      <c r="AH26" s="161"/>
      <c r="AI26" s="142"/>
      <c r="AJ26" s="143"/>
      <c r="AK26" s="154"/>
      <c r="AL26" s="85"/>
      <c r="AM26" s="161"/>
      <c r="AN26" s="85"/>
      <c r="AO26" s="161"/>
      <c r="AP26" s="85"/>
      <c r="AQ26" s="161"/>
      <c r="AR26" s="85"/>
      <c r="AS26" s="161"/>
      <c r="AT26" s="85"/>
      <c r="AU26" s="161"/>
      <c r="AV26" s="85"/>
      <c r="AW26" s="161"/>
      <c r="AX26" s="85"/>
      <c r="AY26" s="161"/>
      <c r="AZ26" s="85"/>
      <c r="BA26" s="151"/>
      <c r="BB26" s="189"/>
      <c r="BC26" s="191"/>
    </row>
    <row r="27" spans="1:55" s="73" customFormat="1" ht="16.5" thickBot="1">
      <c r="A27" s="172">
        <v>1</v>
      </c>
      <c r="B27" s="92" t="s">
        <v>129</v>
      </c>
      <c r="C27" s="92" t="s">
        <v>130</v>
      </c>
      <c r="D27" s="93">
        <v>1956</v>
      </c>
      <c r="E27" s="155">
        <v>26</v>
      </c>
      <c r="F27" s="124">
        <f>E27*6</f>
        <v>156</v>
      </c>
      <c r="G27" s="163"/>
      <c r="H27" s="124">
        <f>G27*3</f>
        <v>0</v>
      </c>
      <c r="I27" s="163">
        <v>3</v>
      </c>
      <c r="J27" s="131">
        <f>IF(I27&lt;=4,I27*3,12+(I27-4)*3*2/3)</f>
        <v>9</v>
      </c>
      <c r="K27" s="83"/>
      <c r="L27" s="99">
        <f>K27*3</f>
        <v>0</v>
      </c>
      <c r="M27" s="83"/>
      <c r="N27" s="100">
        <f>IF(M27&lt;=4,M27*3,12+(M27-4)*3*2/3)</f>
        <v>0</v>
      </c>
      <c r="O27" s="83"/>
      <c r="P27" s="99">
        <f>O27*3</f>
        <v>0</v>
      </c>
      <c r="Q27" s="163">
        <v>5</v>
      </c>
      <c r="R27" s="124">
        <f>IF(Q27&gt;5,10,Q27*2)</f>
        <v>10</v>
      </c>
      <c r="S27" s="163">
        <v>20</v>
      </c>
      <c r="T27" s="124">
        <f>S27*3</f>
        <v>60</v>
      </c>
      <c r="U27" s="83"/>
      <c r="V27" s="99">
        <f>U27</f>
        <v>0</v>
      </c>
      <c r="W27" s="163"/>
      <c r="X27" s="199">
        <f>W27*1</f>
        <v>0</v>
      </c>
      <c r="Y27" s="163" t="s">
        <v>73</v>
      </c>
      <c r="Z27" s="124">
        <f>IF(Y27="si",10,0)</f>
        <v>10</v>
      </c>
      <c r="AA27" s="146">
        <f>F27+H27+J27+L27+N27+P27+R27+T27+V27+Z27+X27</f>
        <v>245</v>
      </c>
      <c r="AB27" s="155"/>
      <c r="AC27" s="124">
        <f>IF(AB27="si",6,0)</f>
        <v>0</v>
      </c>
      <c r="AD27" s="163"/>
      <c r="AE27" s="124">
        <f>AD27*4</f>
        <v>0</v>
      </c>
      <c r="AF27" s="163"/>
      <c r="AG27" s="124">
        <f>AF27*3</f>
        <v>0</v>
      </c>
      <c r="AH27" s="163"/>
      <c r="AI27" s="145">
        <f>IF(AH27="si",6,0)</f>
        <v>0</v>
      </c>
      <c r="AJ27" s="146">
        <f>AC27+AE27+AG27+AI27</f>
        <v>0</v>
      </c>
      <c r="AK27" s="155"/>
      <c r="AL27" s="124">
        <f>AK27*3</f>
        <v>0</v>
      </c>
      <c r="AM27" s="163" t="s">
        <v>73</v>
      </c>
      <c r="AN27" s="124">
        <f>IF(AM27="si",12,0)</f>
        <v>12</v>
      </c>
      <c r="AO27" s="163"/>
      <c r="AP27" s="124">
        <f>AO27*5</f>
        <v>0</v>
      </c>
      <c r="AQ27" s="163"/>
      <c r="AR27" s="124">
        <f>AQ27*3</f>
        <v>0</v>
      </c>
      <c r="AS27" s="163"/>
      <c r="AT27" s="124">
        <f>AS27*1</f>
        <v>0</v>
      </c>
      <c r="AU27" s="163"/>
      <c r="AV27" s="124">
        <f>AU27*5</f>
        <v>0</v>
      </c>
      <c r="AW27" s="163"/>
      <c r="AX27" s="124">
        <f>IF(AW27="si",5,0)</f>
        <v>0</v>
      </c>
      <c r="AY27" s="163">
        <v>3</v>
      </c>
      <c r="AZ27" s="124">
        <f>AY27*1</f>
        <v>3</v>
      </c>
      <c r="BA27" s="153">
        <f>AL27+AN27+AZ27+IF(AP27+AR27+AT27+AV27+AX27&gt;10,10,AP27+AR27+AT27+AV27+AX27)</f>
        <v>15</v>
      </c>
      <c r="BB27" s="189">
        <f>AA27+AJ27+BA27</f>
        <v>260</v>
      </c>
      <c r="BC27" s="191"/>
    </row>
    <row r="28" spans="1:55" s="73" customFormat="1" ht="16.5" thickBot="1">
      <c r="A28" s="170">
        <v>2</v>
      </c>
      <c r="B28" s="91" t="s">
        <v>131</v>
      </c>
      <c r="C28" s="91" t="s">
        <v>122</v>
      </c>
      <c r="D28" s="94">
        <v>1964</v>
      </c>
      <c r="E28" s="156">
        <v>22</v>
      </c>
      <c r="F28" s="147">
        <f>E28*6</f>
        <v>132</v>
      </c>
      <c r="G28" s="159"/>
      <c r="H28" s="147">
        <f>G28*3</f>
        <v>0</v>
      </c>
      <c r="I28" s="159">
        <v>3</v>
      </c>
      <c r="J28" s="175">
        <f>IF(I28&lt;=4,I28*3,12+(I28-4)*3*2/3)</f>
        <v>9</v>
      </c>
      <c r="K28" s="75"/>
      <c r="L28" s="176">
        <f>K28*3</f>
        <v>0</v>
      </c>
      <c r="M28" s="75"/>
      <c r="N28" s="177">
        <f>IF(M28&lt;=4,M28*3,12+(M28-4)*3*2/3)</f>
        <v>0</v>
      </c>
      <c r="O28" s="75"/>
      <c r="P28" s="176">
        <f>O28*3</f>
        <v>0</v>
      </c>
      <c r="Q28" s="159">
        <v>5</v>
      </c>
      <c r="R28" s="147">
        <f>IF(Q28&gt;5,10,Q28*2)</f>
        <v>10</v>
      </c>
      <c r="S28" s="159">
        <v>16</v>
      </c>
      <c r="T28" s="147">
        <f>S28*3</f>
        <v>48</v>
      </c>
      <c r="U28" s="75"/>
      <c r="V28" s="176">
        <f>U28</f>
        <v>0</v>
      </c>
      <c r="W28" s="159"/>
      <c r="X28" s="147">
        <f>W28*1</f>
        <v>0</v>
      </c>
      <c r="Y28" s="159" t="s">
        <v>73</v>
      </c>
      <c r="Z28" s="147">
        <f>IF(Y28="si",10,0)</f>
        <v>10</v>
      </c>
      <c r="AA28" s="178">
        <f>F28+H28+J28+L28+N28+P28+R28+T28+V28+Z28+X28</f>
        <v>209</v>
      </c>
      <c r="AB28" s="156" t="s">
        <v>73</v>
      </c>
      <c r="AC28" s="120">
        <f>IF(AB28="si",6,0)</f>
        <v>6</v>
      </c>
      <c r="AD28" s="159"/>
      <c r="AE28" s="120">
        <f>AD28*4</f>
        <v>0</v>
      </c>
      <c r="AF28" s="159"/>
      <c r="AG28" s="120">
        <f>AF28*3</f>
        <v>0</v>
      </c>
      <c r="AH28" s="159"/>
      <c r="AI28" s="139">
        <f>IF(AH28="si",6,0)</f>
        <v>0</v>
      </c>
      <c r="AJ28" s="138">
        <f>AC28+AE28+AG28+AI28</f>
        <v>6</v>
      </c>
      <c r="AK28" s="156"/>
      <c r="AL28" s="120">
        <f>AK28*3</f>
        <v>0</v>
      </c>
      <c r="AM28" s="159" t="s">
        <v>73</v>
      </c>
      <c r="AN28" s="147">
        <f>IF(AM28="si",12,0)</f>
        <v>12</v>
      </c>
      <c r="AO28" s="159"/>
      <c r="AP28" s="120">
        <f>AO28*5</f>
        <v>0</v>
      </c>
      <c r="AQ28" s="159"/>
      <c r="AR28" s="120">
        <f>AQ28*3</f>
        <v>0</v>
      </c>
      <c r="AS28" s="159"/>
      <c r="AT28" s="120">
        <f>AS28*1</f>
        <v>0</v>
      </c>
      <c r="AU28" s="159"/>
      <c r="AV28" s="120">
        <f>AU28*5</f>
        <v>0</v>
      </c>
      <c r="AW28" s="159"/>
      <c r="AX28" s="120">
        <f>IF(AW28="si",5,0)</f>
        <v>0</v>
      </c>
      <c r="AY28" s="159">
        <v>3</v>
      </c>
      <c r="AZ28" s="120">
        <f>AY28*1</f>
        <v>3</v>
      </c>
      <c r="BA28" s="149">
        <f>AL28+AN28+AZ28+IF(AP28+AR28+AT28+AV28+AX28&gt;10,10,AP28+AR28+AT28+AV28+AX28)</f>
        <v>15</v>
      </c>
      <c r="BB28" s="189">
        <f>AA28+AJ28+BA28</f>
        <v>230</v>
      </c>
      <c r="BC28" s="191"/>
    </row>
    <row r="29" spans="1:55" s="73" customFormat="1" ht="16.5" thickBot="1">
      <c r="A29" s="85" t="s">
        <v>132</v>
      </c>
      <c r="B29" s="243" t="s">
        <v>126</v>
      </c>
      <c r="C29" s="244"/>
      <c r="D29" s="82"/>
      <c r="E29" s="154"/>
      <c r="F29" s="122"/>
      <c r="G29" s="161"/>
      <c r="H29" s="122"/>
      <c r="I29" s="161"/>
      <c r="J29" s="129"/>
      <c r="K29" s="86"/>
      <c r="L29" s="108"/>
      <c r="M29" s="86"/>
      <c r="N29" s="109"/>
      <c r="O29" s="86"/>
      <c r="P29" s="86"/>
      <c r="Q29" s="161"/>
      <c r="R29" s="122"/>
      <c r="S29" s="161"/>
      <c r="T29" s="122"/>
      <c r="U29" s="86"/>
      <c r="V29" s="86"/>
      <c r="W29" s="161"/>
      <c r="X29" s="122"/>
      <c r="Y29" s="161"/>
      <c r="Z29" s="122"/>
      <c r="AA29" s="134"/>
      <c r="AB29" s="154"/>
      <c r="AC29" s="122"/>
      <c r="AD29" s="161"/>
      <c r="AE29" s="122"/>
      <c r="AF29" s="161"/>
      <c r="AG29" s="122"/>
      <c r="AH29" s="161"/>
      <c r="AI29" s="142"/>
      <c r="AJ29" s="143"/>
      <c r="AK29" s="154"/>
      <c r="AL29" s="85"/>
      <c r="AM29" s="161"/>
      <c r="AN29" s="85"/>
      <c r="AO29" s="161"/>
      <c r="AP29" s="85"/>
      <c r="AQ29" s="161"/>
      <c r="AR29" s="85"/>
      <c r="AS29" s="161"/>
      <c r="AT29" s="85"/>
      <c r="AU29" s="161"/>
      <c r="AV29" s="85"/>
      <c r="AW29" s="161"/>
      <c r="AX29" s="85"/>
      <c r="AY29" s="161"/>
      <c r="AZ29" s="85"/>
      <c r="BA29" s="151"/>
      <c r="BB29" s="189"/>
      <c r="BC29" s="191"/>
    </row>
    <row r="30" spans="1:55" s="73" customFormat="1" ht="16.5" thickBot="1">
      <c r="A30" s="172">
        <v>1</v>
      </c>
      <c r="B30" s="92" t="s">
        <v>133</v>
      </c>
      <c r="C30" s="92" t="s">
        <v>134</v>
      </c>
      <c r="D30" s="93">
        <v>1961</v>
      </c>
      <c r="E30" s="155">
        <v>11</v>
      </c>
      <c r="F30" s="124">
        <f>E30*6</f>
        <v>66</v>
      </c>
      <c r="G30" s="163"/>
      <c r="H30" s="124">
        <f>G30*3</f>
        <v>0</v>
      </c>
      <c r="I30" s="163">
        <v>13</v>
      </c>
      <c r="J30" s="131">
        <f>IF(I30&lt;=4,I30*3,12+(I30-4)*3*2/3)</f>
        <v>30</v>
      </c>
      <c r="K30" s="83"/>
      <c r="L30" s="99">
        <f>K30*3</f>
        <v>0</v>
      </c>
      <c r="M30" s="83"/>
      <c r="N30" s="100">
        <f>IF(M30&lt;=4,M30*3,12+(M30-4)*3*2/3)</f>
        <v>0</v>
      </c>
      <c r="O30" s="83"/>
      <c r="P30" s="99">
        <f>O30*3</f>
        <v>0</v>
      </c>
      <c r="Q30" s="163">
        <v>5</v>
      </c>
      <c r="R30" s="124">
        <f>IF(Q30&gt;5,10,Q30*2)</f>
        <v>10</v>
      </c>
      <c r="S30" s="163">
        <v>5</v>
      </c>
      <c r="T30" s="124">
        <f>S30*3</f>
        <v>15</v>
      </c>
      <c r="U30" s="83"/>
      <c r="V30" s="101">
        <f>U30</f>
        <v>0</v>
      </c>
      <c r="W30" s="163"/>
      <c r="X30" s="124">
        <f>W30*1</f>
        <v>0</v>
      </c>
      <c r="Y30" s="163" t="s">
        <v>73</v>
      </c>
      <c r="Z30" s="124">
        <f>IF(Y30="si",10,0)</f>
        <v>10</v>
      </c>
      <c r="AA30" s="146">
        <f>F30+H30+J30+L30+N30+P30+R30+T30+V30+Z30+X30</f>
        <v>131</v>
      </c>
      <c r="AB30" s="155" t="s">
        <v>73</v>
      </c>
      <c r="AC30" s="124">
        <f>IF(AB30="si",6,0)</f>
        <v>6</v>
      </c>
      <c r="AD30" s="163"/>
      <c r="AE30" s="124">
        <f>AD30*4</f>
        <v>0</v>
      </c>
      <c r="AF30" s="163">
        <v>1</v>
      </c>
      <c r="AG30" s="124">
        <f>AF30*3</f>
        <v>3</v>
      </c>
      <c r="AH30" s="163" t="s">
        <v>73</v>
      </c>
      <c r="AI30" s="145">
        <f>IF(AH30="si",6,0)</f>
        <v>6</v>
      </c>
      <c r="AJ30" s="146">
        <f>AC30+AE30+AG30+AI30</f>
        <v>15</v>
      </c>
      <c r="AK30" s="155"/>
      <c r="AL30" s="124">
        <f>AK30*3</f>
        <v>0</v>
      </c>
      <c r="AM30" s="163" t="s">
        <v>73</v>
      </c>
      <c r="AN30" s="124">
        <f>IF(AM30="si",12,0)</f>
        <v>12</v>
      </c>
      <c r="AO30" s="163"/>
      <c r="AP30" s="124">
        <f>AO30*5</f>
        <v>0</v>
      </c>
      <c r="AQ30" s="163"/>
      <c r="AR30" s="124">
        <f>AQ30*3</f>
        <v>0</v>
      </c>
      <c r="AS30" s="163"/>
      <c r="AT30" s="124">
        <f>AS30*1</f>
        <v>0</v>
      </c>
      <c r="AU30" s="163"/>
      <c r="AV30" s="124">
        <f>AU30*5</f>
        <v>0</v>
      </c>
      <c r="AW30" s="163"/>
      <c r="AX30" s="124">
        <f>IF(AW30="si",5,0)</f>
        <v>0</v>
      </c>
      <c r="AY30" s="163">
        <v>0</v>
      </c>
      <c r="AZ30" s="120">
        <f>AY30*1</f>
        <v>0</v>
      </c>
      <c r="BA30" s="153">
        <f>AL30+AN30+AZ30+IF(AP30+AR30+AT30+AV30+AX30&gt;10,10,AP30+AR30+AT30+AV30+AX30)</f>
        <v>12</v>
      </c>
      <c r="BB30" s="189">
        <f>AA30+AJ30+BA30</f>
        <v>158</v>
      </c>
      <c r="BC30" s="191" t="s">
        <v>201</v>
      </c>
    </row>
    <row r="31" spans="1:55" s="73" customFormat="1" ht="16.5" thickBot="1">
      <c r="A31" s="170">
        <v>2</v>
      </c>
      <c r="B31" s="91" t="s">
        <v>195</v>
      </c>
      <c r="C31" s="91" t="s">
        <v>196</v>
      </c>
      <c r="D31" s="94">
        <v>1960</v>
      </c>
      <c r="E31" s="156">
        <v>1</v>
      </c>
      <c r="F31" s="120">
        <f>E31*6</f>
        <v>6</v>
      </c>
      <c r="G31" s="159"/>
      <c r="H31" s="120">
        <f>G31*3</f>
        <v>0</v>
      </c>
      <c r="I31" s="158">
        <v>9</v>
      </c>
      <c r="J31" s="127">
        <f>IF(I31&lt;=4,I31*3,12+(I31-4)*3*2/3)</f>
        <v>22</v>
      </c>
      <c r="K31" s="75"/>
      <c r="L31" s="102">
        <f>K31*3</f>
        <v>0</v>
      </c>
      <c r="M31" s="75"/>
      <c r="N31" s="103">
        <f>IF(M31&lt;=4,M31*3,12+(M31-4)*3*2/3)</f>
        <v>0</v>
      </c>
      <c r="O31" s="75"/>
      <c r="P31" s="102">
        <f>O31*3</f>
        <v>0</v>
      </c>
      <c r="Q31" s="159">
        <v>0</v>
      </c>
      <c r="R31" s="120">
        <f>IF(Q31&gt;5,10,Q31*2)</f>
        <v>0</v>
      </c>
      <c r="S31" s="159">
        <v>0</v>
      </c>
      <c r="T31" s="120">
        <f>S31*3</f>
        <v>0</v>
      </c>
      <c r="U31" s="75"/>
      <c r="V31" s="104">
        <f>U31</f>
        <v>0</v>
      </c>
      <c r="W31" s="159">
        <v>0</v>
      </c>
      <c r="X31" s="120">
        <f>W31*1</f>
        <v>0</v>
      </c>
      <c r="Y31" s="159"/>
      <c r="Z31" s="120">
        <f>IF(Y31="si",10,0)</f>
        <v>0</v>
      </c>
      <c r="AA31" s="182">
        <f>F31+H31+J31+L31+N31+P31+R31+T31+V31+Z31+X31</f>
        <v>28</v>
      </c>
      <c r="AB31" s="156" t="s">
        <v>73</v>
      </c>
      <c r="AC31" s="120">
        <f>IF(AB31="si",6,0)</f>
        <v>6</v>
      </c>
      <c r="AD31" s="159"/>
      <c r="AE31" s="120">
        <f>AD31*4</f>
        <v>0</v>
      </c>
      <c r="AF31" s="159">
        <v>2</v>
      </c>
      <c r="AG31" s="120">
        <f>AF31*3</f>
        <v>6</v>
      </c>
      <c r="AH31" s="159"/>
      <c r="AI31" s="139">
        <f>IF(AH31="si",6,0)</f>
        <v>0</v>
      </c>
      <c r="AJ31" s="138">
        <f>AC31+AE31+AG31+AI31</f>
        <v>12</v>
      </c>
      <c r="AK31" s="156"/>
      <c r="AL31" s="120">
        <f>AK31*3</f>
        <v>0</v>
      </c>
      <c r="AM31" s="159" t="s">
        <v>73</v>
      </c>
      <c r="AN31" s="147">
        <f>IF(AM31="si",12,0)</f>
        <v>12</v>
      </c>
      <c r="AO31" s="159"/>
      <c r="AP31" s="120">
        <f>AO31*5</f>
        <v>0</v>
      </c>
      <c r="AQ31" s="159">
        <v>1</v>
      </c>
      <c r="AR31" s="120">
        <f>AQ31*3</f>
        <v>3</v>
      </c>
      <c r="AS31" s="159"/>
      <c r="AT31" s="120">
        <f>AS31*1</f>
        <v>0</v>
      </c>
      <c r="AU31" s="159"/>
      <c r="AV31" s="120">
        <f>AU31*5</f>
        <v>0</v>
      </c>
      <c r="AW31" s="159"/>
      <c r="AX31" s="120">
        <f>IF(AW31="si",5,0)</f>
        <v>0</v>
      </c>
      <c r="AY31" s="159"/>
      <c r="AZ31" s="120">
        <f>AY31*1</f>
        <v>0</v>
      </c>
      <c r="BA31" s="149">
        <f>AL31+AN31+AZ31+IF(AP31+AR31+AT31+AV31+AX31&gt;10,10,AP31+AR31+AT31+AV31+AX31)</f>
        <v>15</v>
      </c>
      <c r="BB31" s="189">
        <f>AA31+AJ31+BA31</f>
        <v>55</v>
      </c>
      <c r="BC31" s="191"/>
    </row>
    <row r="32" spans="1:55" s="73" customFormat="1" ht="16.5" thickBot="1">
      <c r="A32" s="85" t="s">
        <v>135</v>
      </c>
      <c r="B32" s="243" t="s">
        <v>136</v>
      </c>
      <c r="C32" s="244"/>
      <c r="D32" s="82"/>
      <c r="E32" s="154"/>
      <c r="F32" s="122"/>
      <c r="G32" s="161"/>
      <c r="H32" s="122"/>
      <c r="I32" s="161"/>
      <c r="J32" s="129"/>
      <c r="K32" s="86"/>
      <c r="L32" s="108"/>
      <c r="M32" s="86"/>
      <c r="N32" s="109"/>
      <c r="O32" s="86"/>
      <c r="P32" s="86"/>
      <c r="Q32" s="161"/>
      <c r="R32" s="122"/>
      <c r="S32" s="161"/>
      <c r="T32" s="122"/>
      <c r="U32" s="86"/>
      <c r="V32" s="86"/>
      <c r="W32" s="161"/>
      <c r="X32" s="122"/>
      <c r="Y32" s="161"/>
      <c r="Z32" s="122"/>
      <c r="AA32" s="134"/>
      <c r="AB32" s="154"/>
      <c r="AC32" s="122"/>
      <c r="AD32" s="161"/>
      <c r="AE32" s="122"/>
      <c r="AF32" s="161"/>
      <c r="AG32" s="122"/>
      <c r="AH32" s="161"/>
      <c r="AI32" s="142"/>
      <c r="AJ32" s="143"/>
      <c r="AK32" s="154"/>
      <c r="AL32" s="85"/>
      <c r="AM32" s="161"/>
      <c r="AN32" s="85"/>
      <c r="AO32" s="161"/>
      <c r="AP32" s="85"/>
      <c r="AQ32" s="161"/>
      <c r="AR32" s="85"/>
      <c r="AS32" s="161"/>
      <c r="AT32" s="85"/>
      <c r="AU32" s="161"/>
      <c r="AV32" s="85"/>
      <c r="AW32" s="161"/>
      <c r="AX32" s="85"/>
      <c r="AY32" s="161"/>
      <c r="AZ32" s="85"/>
      <c r="BA32" s="151"/>
      <c r="BB32" s="189"/>
      <c r="BC32" s="191"/>
    </row>
    <row r="33" spans="1:55" s="73" customFormat="1" ht="16.5" thickBot="1">
      <c r="A33" s="172">
        <v>1</v>
      </c>
      <c r="B33" s="92" t="s">
        <v>137</v>
      </c>
      <c r="C33" s="92" t="s">
        <v>138</v>
      </c>
      <c r="D33" s="93">
        <v>1966</v>
      </c>
      <c r="E33" s="155">
        <v>23</v>
      </c>
      <c r="F33" s="124">
        <f>E33*6</f>
        <v>138</v>
      </c>
      <c r="G33" s="163"/>
      <c r="H33" s="124">
        <f>G33*3</f>
        <v>0</v>
      </c>
      <c r="I33" s="163"/>
      <c r="J33" s="131">
        <f>IF(I33&lt;=4,I33*3,12+(I33-4)*3*2/3)</f>
        <v>0</v>
      </c>
      <c r="K33" s="83"/>
      <c r="L33" s="99">
        <f>K33*3</f>
        <v>0</v>
      </c>
      <c r="M33" s="83"/>
      <c r="N33" s="100">
        <f>IF(M33&lt;=4,M33*3,12+(M33-4)*3*2/3)</f>
        <v>0</v>
      </c>
      <c r="O33" s="83"/>
      <c r="P33" s="99">
        <f>O33*3</f>
        <v>0</v>
      </c>
      <c r="Q33" s="163">
        <v>5</v>
      </c>
      <c r="R33" s="124">
        <f>IF(Q33&gt;5,10,Q33*2)</f>
        <v>10</v>
      </c>
      <c r="S33" s="163">
        <v>17</v>
      </c>
      <c r="T33" s="124">
        <f>S33*3</f>
        <v>51</v>
      </c>
      <c r="U33" s="83"/>
      <c r="V33" s="101">
        <f>U33</f>
        <v>0</v>
      </c>
      <c r="W33" s="163"/>
      <c r="X33" s="124">
        <f>W33*1</f>
        <v>0</v>
      </c>
      <c r="Y33" s="163" t="s">
        <v>73</v>
      </c>
      <c r="Z33" s="124">
        <f>IF(Y33="si",10,0)</f>
        <v>10</v>
      </c>
      <c r="AA33" s="146">
        <f>F33+H33+J33+L33+N33+P33+R33+T33+V33+Z33+X33</f>
        <v>209</v>
      </c>
      <c r="AB33" s="155" t="s">
        <v>73</v>
      </c>
      <c r="AC33" s="124">
        <f>IF(AB33="si",6,0)</f>
        <v>6</v>
      </c>
      <c r="AD33" s="163"/>
      <c r="AE33" s="124">
        <f>AD33*4</f>
        <v>0</v>
      </c>
      <c r="AF33" s="163">
        <v>3</v>
      </c>
      <c r="AG33" s="124">
        <f>AF33*3</f>
        <v>9</v>
      </c>
      <c r="AH33" s="163"/>
      <c r="AI33" s="145">
        <f>IF(AH33="si",6,0)</f>
        <v>0</v>
      </c>
      <c r="AJ33" s="146">
        <f>AC33+AE33+AG33+AI33</f>
        <v>15</v>
      </c>
      <c r="AK33" s="155"/>
      <c r="AL33" s="124">
        <f>AK33*3</f>
        <v>0</v>
      </c>
      <c r="AM33" s="163" t="s">
        <v>73</v>
      </c>
      <c r="AN33" s="124">
        <f>IF(AM33="si",12,0)</f>
        <v>12</v>
      </c>
      <c r="AO33" s="163"/>
      <c r="AP33" s="201"/>
      <c r="AQ33" s="163"/>
      <c r="AR33" s="124">
        <f>AQ33*3</f>
        <v>0</v>
      </c>
      <c r="AS33" s="163"/>
      <c r="AT33" s="124">
        <f>AS33*1</f>
        <v>0</v>
      </c>
      <c r="AU33" s="163"/>
      <c r="AV33" s="124">
        <f>AU33*5</f>
        <v>0</v>
      </c>
      <c r="AW33" s="163"/>
      <c r="AX33" s="124">
        <f>IF(AW33="si",5,0)</f>
        <v>0</v>
      </c>
      <c r="AY33" s="163">
        <v>3</v>
      </c>
      <c r="AZ33" s="120">
        <f>AY33*1</f>
        <v>3</v>
      </c>
      <c r="BA33" s="153">
        <f>AL33+AN33+AZ33+IF(AP33+AR33+AT33+AV33+AX33&gt;10,10,AP33+AR33+AT33+AV33+AX33)</f>
        <v>15</v>
      </c>
      <c r="BB33" s="189">
        <f>AA33+AJ33+BA33</f>
        <v>239</v>
      </c>
      <c r="BC33" s="191" t="s">
        <v>201</v>
      </c>
    </row>
    <row r="34" spans="1:55" s="73" customFormat="1" ht="16.5" hidden="1" thickBot="1">
      <c r="A34" s="170">
        <v>2</v>
      </c>
      <c r="B34" s="91" t="s">
        <v>140</v>
      </c>
      <c r="C34" s="91" t="s">
        <v>141</v>
      </c>
      <c r="D34" s="94">
        <v>1955</v>
      </c>
      <c r="E34" s="156">
        <v>29</v>
      </c>
      <c r="F34" s="120">
        <f>E34*6</f>
        <v>174</v>
      </c>
      <c r="G34" s="159"/>
      <c r="H34" s="120">
        <f>G34*3</f>
        <v>0</v>
      </c>
      <c r="I34" s="158"/>
      <c r="J34" s="127">
        <f>IF(I34&lt;=4,I34*3,12+(I34-4)*3*2/3)</f>
        <v>0</v>
      </c>
      <c r="K34" s="75"/>
      <c r="L34" s="102">
        <f>K34*3</f>
        <v>0</v>
      </c>
      <c r="M34" s="75"/>
      <c r="N34" s="103">
        <f>IF(M34&lt;=4,M34*3,12+(M34-4)*3*2/3)</f>
        <v>0</v>
      </c>
      <c r="O34" s="75"/>
      <c r="P34" s="102">
        <f>O34*3</f>
        <v>0</v>
      </c>
      <c r="Q34" s="159">
        <v>5</v>
      </c>
      <c r="R34" s="120">
        <f>IF(Q34&gt;5,10,Q34*2)</f>
        <v>10</v>
      </c>
      <c r="S34" s="159">
        <v>23</v>
      </c>
      <c r="T34" s="120">
        <f>S34*3</f>
        <v>69</v>
      </c>
      <c r="U34" s="75"/>
      <c r="V34" s="104">
        <f>U34</f>
        <v>0</v>
      </c>
      <c r="W34" s="159"/>
      <c r="X34" s="120">
        <f>W34*1</f>
        <v>0</v>
      </c>
      <c r="Y34" s="159" t="s">
        <v>73</v>
      </c>
      <c r="Z34" s="120">
        <f>IF(Y34="si",10,0)</f>
        <v>10</v>
      </c>
      <c r="AA34" s="182">
        <f>F34+H34+J34+L34+N34+P34+R34+T34+V34+Z34+X34</f>
        <v>263</v>
      </c>
      <c r="AB34" s="156" t="s">
        <v>73</v>
      </c>
      <c r="AC34" s="120">
        <f>IF(AB34="si",6,0)</f>
        <v>6</v>
      </c>
      <c r="AD34" s="159"/>
      <c r="AE34" s="120">
        <f>AD34*4</f>
        <v>0</v>
      </c>
      <c r="AF34" s="159"/>
      <c r="AG34" s="120">
        <f>AF34*3</f>
        <v>0</v>
      </c>
      <c r="AH34" s="159"/>
      <c r="AI34" s="139">
        <f>IF(AH34="si",6,0)</f>
        <v>0</v>
      </c>
      <c r="AJ34" s="138">
        <f>AC34+AE34+AG34+AI34</f>
        <v>6</v>
      </c>
      <c r="AK34" s="156"/>
      <c r="AL34" s="120">
        <f>AK34*3</f>
        <v>0</v>
      </c>
      <c r="AM34" s="159" t="s">
        <v>73</v>
      </c>
      <c r="AN34" s="147">
        <f>IF(AM34="si",12,0)</f>
        <v>12</v>
      </c>
      <c r="AO34" s="159"/>
      <c r="AP34" s="200">
        <f>AO34*5</f>
        <v>0</v>
      </c>
      <c r="AQ34" s="159"/>
      <c r="AR34" s="120">
        <f>AQ34*3</f>
        <v>0</v>
      </c>
      <c r="AS34" s="159"/>
      <c r="AT34" s="120">
        <f>AS34*1</f>
        <v>0</v>
      </c>
      <c r="AU34" s="159"/>
      <c r="AV34" s="120">
        <f>AU34*5</f>
        <v>0</v>
      </c>
      <c r="AW34" s="159"/>
      <c r="AX34" s="120">
        <f>IF(AW34="si",5,0)</f>
        <v>0</v>
      </c>
      <c r="AY34" s="159">
        <v>0</v>
      </c>
      <c r="AZ34" s="120">
        <f>AY34*1</f>
        <v>0</v>
      </c>
      <c r="BA34" s="149">
        <f>AL34+AN34+AZ34+IF(AP34+AR34+AT34+AV34+AX34&gt;10,10,AP34+AR34+AT34+AV34+AX34)</f>
        <v>12</v>
      </c>
      <c r="BB34" s="189">
        <f>AA34+AJ34+BA34</f>
        <v>281</v>
      </c>
      <c r="BC34" s="191"/>
    </row>
    <row r="35" spans="1:55" ht="16.5" thickBot="1">
      <c r="A35" s="85" t="s">
        <v>142</v>
      </c>
      <c r="B35" s="243" t="s">
        <v>143</v>
      </c>
      <c r="C35" s="244"/>
      <c r="D35" s="82"/>
      <c r="E35" s="154"/>
      <c r="F35" s="122"/>
      <c r="G35" s="161"/>
      <c r="H35" s="122"/>
      <c r="I35" s="161"/>
      <c r="J35" s="129"/>
      <c r="K35" s="86"/>
      <c r="L35" s="108"/>
      <c r="M35" s="86"/>
      <c r="N35" s="109"/>
      <c r="O35" s="86"/>
      <c r="P35" s="86"/>
      <c r="Q35" s="161"/>
      <c r="R35" s="122"/>
      <c r="S35" s="161"/>
      <c r="T35" s="122"/>
      <c r="U35" s="86"/>
      <c r="V35" s="86"/>
      <c r="W35" s="161"/>
      <c r="X35" s="122"/>
      <c r="Y35" s="161"/>
      <c r="Z35" s="122"/>
      <c r="AA35" s="134"/>
      <c r="AB35" s="154"/>
      <c r="AC35" s="122"/>
      <c r="AD35" s="161"/>
      <c r="AE35" s="122"/>
      <c r="AF35" s="161"/>
      <c r="AG35" s="122"/>
      <c r="AH35" s="161"/>
      <c r="AI35" s="142"/>
      <c r="AJ35" s="143"/>
      <c r="AK35" s="154"/>
      <c r="AL35" s="85"/>
      <c r="AM35" s="161"/>
      <c r="AN35" s="85"/>
      <c r="AO35" s="161"/>
      <c r="AP35" s="85"/>
      <c r="AQ35" s="161"/>
      <c r="AR35" s="85"/>
      <c r="AS35" s="161"/>
      <c r="AT35" s="85"/>
      <c r="AU35" s="161"/>
      <c r="AV35" s="85"/>
      <c r="AW35" s="161"/>
      <c r="AX35" s="85"/>
      <c r="AY35" s="161"/>
      <c r="AZ35" s="85"/>
      <c r="BA35" s="151"/>
      <c r="BB35" s="189"/>
      <c r="BC35" s="191"/>
    </row>
    <row r="36" spans="1:55" s="73" customFormat="1" ht="16.5" thickBot="1">
      <c r="A36" s="172">
        <v>1</v>
      </c>
      <c r="B36" s="92" t="s">
        <v>144</v>
      </c>
      <c r="C36" s="92" t="s">
        <v>72</v>
      </c>
      <c r="D36" s="93">
        <v>1966</v>
      </c>
      <c r="E36" s="155">
        <v>22</v>
      </c>
      <c r="F36" s="124">
        <f t="shared" ref="F36:F42" si="0">E36*6</f>
        <v>132</v>
      </c>
      <c r="G36" s="163"/>
      <c r="H36" s="124">
        <f>G36*3</f>
        <v>0</v>
      </c>
      <c r="I36" s="163">
        <v>2</v>
      </c>
      <c r="J36" s="131">
        <f t="shared" ref="J36:J42" si="1">IF(I36&lt;=4,I36*3,12+(I36-4)*3*2/3)</f>
        <v>6</v>
      </c>
      <c r="K36" s="83"/>
      <c r="L36" s="99">
        <f>K36*3</f>
        <v>0</v>
      </c>
      <c r="M36" s="83"/>
      <c r="N36" s="100">
        <f>IF(M36&lt;=4,M36*3,12+(M36-4)*3*2/3)</f>
        <v>0</v>
      </c>
      <c r="O36" s="83"/>
      <c r="P36" s="99">
        <f>O36*3</f>
        <v>0</v>
      </c>
      <c r="Q36" s="163">
        <v>5</v>
      </c>
      <c r="R36" s="124">
        <f t="shared" ref="R36:R42" si="2">IF(Q36&gt;5,10,Q36*2)</f>
        <v>10</v>
      </c>
      <c r="S36" s="163">
        <v>13</v>
      </c>
      <c r="T36" s="124">
        <f>S36*3</f>
        <v>39</v>
      </c>
      <c r="U36" s="83"/>
      <c r="V36" s="101">
        <f>U36</f>
        <v>0</v>
      </c>
      <c r="W36" s="163">
        <v>1</v>
      </c>
      <c r="X36" s="124">
        <f t="shared" ref="X36:X42" si="3">W36*1</f>
        <v>1</v>
      </c>
      <c r="Y36" s="163" t="s">
        <v>73</v>
      </c>
      <c r="Z36" s="124">
        <f>IF(Y36="si",10,0)</f>
        <v>10</v>
      </c>
      <c r="AA36" s="146">
        <f t="shared" ref="AA36:AA42" si="4">F36+H36+J36+L36+N36+P36+R36+T36+V36+Z36+X36</f>
        <v>198</v>
      </c>
      <c r="AB36" s="155" t="s">
        <v>73</v>
      </c>
      <c r="AC36" s="124">
        <f t="shared" ref="AC36:AC42" si="5">IF(AB36="si",6,0)</f>
        <v>6</v>
      </c>
      <c r="AD36" s="163"/>
      <c r="AE36" s="124">
        <f>AD36*4</f>
        <v>0</v>
      </c>
      <c r="AF36" s="163"/>
      <c r="AG36" s="124">
        <f t="shared" ref="AG36:AG42" si="6">AF36*3</f>
        <v>0</v>
      </c>
      <c r="AH36" s="163"/>
      <c r="AI36" s="145">
        <f t="shared" ref="AI36:AI42" si="7">IF(AH36="si",6,0)</f>
        <v>0</v>
      </c>
      <c r="AJ36" s="146">
        <f t="shared" ref="AJ36:AJ42" si="8">AC36+AE36+AG36+AI36</f>
        <v>6</v>
      </c>
      <c r="AK36" s="155"/>
      <c r="AL36" s="124">
        <f>AK36*3</f>
        <v>0</v>
      </c>
      <c r="AM36" s="163" t="s">
        <v>73</v>
      </c>
      <c r="AN36" s="124">
        <f t="shared" ref="AN36:AN42" si="9">IF(AM36="si",12,0)</f>
        <v>12</v>
      </c>
      <c r="AO36" s="163"/>
      <c r="AP36" s="124">
        <f t="shared" ref="AP36:AP42" si="10">AO36*5</f>
        <v>0</v>
      </c>
      <c r="AQ36" s="163"/>
      <c r="AR36" s="124">
        <f t="shared" ref="AR36:AR42" si="11">AQ36*3</f>
        <v>0</v>
      </c>
      <c r="AS36" s="163"/>
      <c r="AT36" s="124">
        <f t="shared" ref="AT36:AT42" si="12">AS36*1</f>
        <v>0</v>
      </c>
      <c r="AU36" s="163">
        <v>1</v>
      </c>
      <c r="AV36" s="124">
        <f t="shared" ref="AV36:AV42" si="13">AU36*5</f>
        <v>5</v>
      </c>
      <c r="AW36" s="163" t="s">
        <v>73</v>
      </c>
      <c r="AX36" s="124">
        <f t="shared" ref="AX36:AX42" si="14">IF(AW36="si",5,0)</f>
        <v>5</v>
      </c>
      <c r="AY36" s="163">
        <v>1</v>
      </c>
      <c r="AZ36" s="124">
        <f t="shared" ref="AZ36:AZ42" si="15">AY36*1</f>
        <v>1</v>
      </c>
      <c r="BA36" s="153">
        <f t="shared" ref="BA36:BA42" si="16">AL36+AN36+AZ36+IF(AP36+AR36+AT36+AV36+AX36&gt;10,10,AP36+AR36+AT36+AV36+AX36)</f>
        <v>23</v>
      </c>
      <c r="BB36" s="189">
        <f t="shared" ref="BB36:BB42" si="17">AA36+AJ36+BA36</f>
        <v>227</v>
      </c>
      <c r="BC36" s="191" t="s">
        <v>201</v>
      </c>
    </row>
    <row r="37" spans="1:55" s="73" customFormat="1" ht="16.5" thickBot="1">
      <c r="A37" s="170">
        <v>2</v>
      </c>
      <c r="B37" s="91" t="s">
        <v>145</v>
      </c>
      <c r="C37" s="91" t="s">
        <v>146</v>
      </c>
      <c r="D37" s="94">
        <v>1953</v>
      </c>
      <c r="E37" s="156">
        <v>30</v>
      </c>
      <c r="F37" s="120">
        <f t="shared" si="0"/>
        <v>180</v>
      </c>
      <c r="G37" s="159"/>
      <c r="H37" s="120">
        <f>G37*3</f>
        <v>0</v>
      </c>
      <c r="I37" s="158">
        <v>2</v>
      </c>
      <c r="J37" s="127">
        <f t="shared" si="1"/>
        <v>6</v>
      </c>
      <c r="K37" s="75"/>
      <c r="L37" s="102">
        <f>K37*3</f>
        <v>0</v>
      </c>
      <c r="M37" s="75"/>
      <c r="N37" s="103">
        <f>IF(M37&lt;=4,M37*3,12+(M37-4)*3*2/3)</f>
        <v>0</v>
      </c>
      <c r="O37" s="75"/>
      <c r="P37" s="102">
        <f>O37*3</f>
        <v>0</v>
      </c>
      <c r="Q37" s="159">
        <v>5</v>
      </c>
      <c r="R37" s="120">
        <f t="shared" si="2"/>
        <v>10</v>
      </c>
      <c r="S37" s="159">
        <v>23</v>
      </c>
      <c r="T37" s="120">
        <f>S37*3</f>
        <v>69</v>
      </c>
      <c r="U37" s="75"/>
      <c r="V37" s="104">
        <f>U37</f>
        <v>0</v>
      </c>
      <c r="W37" s="159"/>
      <c r="X37" s="120">
        <f t="shared" si="3"/>
        <v>0</v>
      </c>
      <c r="Y37" s="159" t="s">
        <v>73</v>
      </c>
      <c r="Z37" s="120">
        <f>IF(Y37="si",10,0)</f>
        <v>10</v>
      </c>
      <c r="AA37" s="178">
        <f t="shared" si="4"/>
        <v>275</v>
      </c>
      <c r="AB37" s="156"/>
      <c r="AC37" s="120">
        <f t="shared" si="5"/>
        <v>0</v>
      </c>
      <c r="AD37" s="159"/>
      <c r="AE37" s="120">
        <f>AD37*4</f>
        <v>0</v>
      </c>
      <c r="AF37" s="159"/>
      <c r="AG37" s="120">
        <f t="shared" si="6"/>
        <v>0</v>
      </c>
      <c r="AH37" s="159"/>
      <c r="AI37" s="139">
        <f t="shared" si="7"/>
        <v>0</v>
      </c>
      <c r="AJ37" s="138">
        <f t="shared" si="8"/>
        <v>0</v>
      </c>
      <c r="AK37" s="156"/>
      <c r="AL37" s="120">
        <f>AK37*3</f>
        <v>0</v>
      </c>
      <c r="AM37" s="159" t="s">
        <v>73</v>
      </c>
      <c r="AN37" s="147">
        <f t="shared" si="9"/>
        <v>12</v>
      </c>
      <c r="AO37" s="159"/>
      <c r="AP37" s="120">
        <f t="shared" si="10"/>
        <v>0</v>
      </c>
      <c r="AQ37" s="159"/>
      <c r="AR37" s="120">
        <f t="shared" si="11"/>
        <v>0</v>
      </c>
      <c r="AS37" s="159"/>
      <c r="AT37" s="120">
        <f t="shared" si="12"/>
        <v>0</v>
      </c>
      <c r="AU37" s="159"/>
      <c r="AV37" s="120">
        <f t="shared" si="13"/>
        <v>0</v>
      </c>
      <c r="AW37" s="159"/>
      <c r="AX37" s="120">
        <f t="shared" si="14"/>
        <v>0</v>
      </c>
      <c r="AY37" s="159">
        <v>1</v>
      </c>
      <c r="AZ37" s="147">
        <f t="shared" si="15"/>
        <v>1</v>
      </c>
      <c r="BA37" s="149">
        <f t="shared" si="16"/>
        <v>13</v>
      </c>
      <c r="BB37" s="189">
        <f t="shared" si="17"/>
        <v>288</v>
      </c>
      <c r="BC37" s="191"/>
    </row>
    <row r="38" spans="1:55" s="73" customFormat="1" ht="16.5" thickBot="1">
      <c r="A38" s="170">
        <v>3</v>
      </c>
      <c r="B38" s="91" t="s">
        <v>150</v>
      </c>
      <c r="C38" s="91" t="s">
        <v>151</v>
      </c>
      <c r="D38" s="94">
        <v>1952</v>
      </c>
      <c r="E38" s="156">
        <v>31</v>
      </c>
      <c r="F38" s="120">
        <f t="shared" si="0"/>
        <v>186</v>
      </c>
      <c r="G38" s="159"/>
      <c r="H38" s="120">
        <f>G38*3</f>
        <v>0</v>
      </c>
      <c r="I38" s="158">
        <v>5</v>
      </c>
      <c r="J38" s="127">
        <f t="shared" si="1"/>
        <v>14</v>
      </c>
      <c r="K38" s="75"/>
      <c r="L38" s="102">
        <f>K38*3</f>
        <v>0</v>
      </c>
      <c r="M38" s="75"/>
      <c r="N38" s="103">
        <f>IF(M38&lt;=4,M38*3,12+(M38-4)*3*2/3)</f>
        <v>0</v>
      </c>
      <c r="O38" s="75"/>
      <c r="P38" s="102">
        <f>O38*3</f>
        <v>0</v>
      </c>
      <c r="Q38" s="159">
        <v>5</v>
      </c>
      <c r="R38" s="120">
        <f t="shared" si="2"/>
        <v>10</v>
      </c>
      <c r="S38" s="159">
        <v>15</v>
      </c>
      <c r="T38" s="120">
        <f>S38*3</f>
        <v>45</v>
      </c>
      <c r="U38" s="75"/>
      <c r="V38" s="104">
        <f>U38</f>
        <v>0</v>
      </c>
      <c r="W38" s="159"/>
      <c r="X38" s="120">
        <f t="shared" si="3"/>
        <v>0</v>
      </c>
      <c r="Y38" s="159" t="s">
        <v>73</v>
      </c>
      <c r="Z38" s="120">
        <f>IF(Y38="si",10,0)</f>
        <v>10</v>
      </c>
      <c r="AA38" s="178">
        <f t="shared" si="4"/>
        <v>265</v>
      </c>
      <c r="AB38" s="156"/>
      <c r="AC38" s="120">
        <f t="shared" si="5"/>
        <v>0</v>
      </c>
      <c r="AD38" s="159"/>
      <c r="AE38" s="120">
        <f>AD38*4</f>
        <v>0</v>
      </c>
      <c r="AF38" s="159"/>
      <c r="AG38" s="120">
        <f t="shared" si="6"/>
        <v>0</v>
      </c>
      <c r="AH38" s="159"/>
      <c r="AI38" s="139">
        <f t="shared" si="7"/>
        <v>0</v>
      </c>
      <c r="AJ38" s="138">
        <f t="shared" si="8"/>
        <v>0</v>
      </c>
      <c r="AK38" s="156"/>
      <c r="AL38" s="120">
        <f>AK38*3</f>
        <v>0</v>
      </c>
      <c r="AM38" s="159" t="s">
        <v>73</v>
      </c>
      <c r="AN38" s="147">
        <f t="shared" si="9"/>
        <v>12</v>
      </c>
      <c r="AO38" s="159"/>
      <c r="AP38" s="120">
        <f t="shared" si="10"/>
        <v>0</v>
      </c>
      <c r="AQ38" s="159">
        <v>1</v>
      </c>
      <c r="AR38" s="120">
        <f t="shared" si="11"/>
        <v>3</v>
      </c>
      <c r="AS38" s="159">
        <v>3</v>
      </c>
      <c r="AT38" s="120">
        <f t="shared" si="12"/>
        <v>3</v>
      </c>
      <c r="AU38" s="159"/>
      <c r="AV38" s="120">
        <f t="shared" si="13"/>
        <v>0</v>
      </c>
      <c r="AW38" s="159"/>
      <c r="AX38" s="120">
        <f t="shared" si="14"/>
        <v>0</v>
      </c>
      <c r="AY38" s="159">
        <v>3</v>
      </c>
      <c r="AZ38" s="147">
        <f t="shared" si="15"/>
        <v>3</v>
      </c>
      <c r="BA38" s="149">
        <f t="shared" si="16"/>
        <v>21</v>
      </c>
      <c r="BB38" s="189">
        <f t="shared" si="17"/>
        <v>286</v>
      </c>
      <c r="BC38" s="191"/>
    </row>
    <row r="39" spans="1:55" s="73" customFormat="1" ht="16.5" thickBot="1">
      <c r="A39" s="170">
        <v>4</v>
      </c>
      <c r="B39" s="91" t="s">
        <v>147</v>
      </c>
      <c r="C39" s="91" t="s">
        <v>148</v>
      </c>
      <c r="D39" s="94">
        <v>1966</v>
      </c>
      <c r="E39" s="156">
        <v>22</v>
      </c>
      <c r="F39" s="120">
        <f t="shared" si="0"/>
        <v>132</v>
      </c>
      <c r="G39" s="159"/>
      <c r="H39" s="120">
        <f>G39*3</f>
        <v>0</v>
      </c>
      <c r="I39" s="158">
        <v>4</v>
      </c>
      <c r="J39" s="127">
        <f t="shared" si="1"/>
        <v>12</v>
      </c>
      <c r="K39" s="75"/>
      <c r="L39" s="102">
        <f>K39*3</f>
        <v>0</v>
      </c>
      <c r="M39" s="75"/>
      <c r="N39" s="103">
        <f>IF(M39&lt;=4,M39*3,12+(M39-4)*3*2/3)</f>
        <v>0</v>
      </c>
      <c r="O39" s="75"/>
      <c r="P39" s="102">
        <f>O39*3</f>
        <v>0</v>
      </c>
      <c r="Q39" s="159">
        <v>5</v>
      </c>
      <c r="R39" s="120">
        <f t="shared" si="2"/>
        <v>10</v>
      </c>
      <c r="S39" s="159">
        <v>11</v>
      </c>
      <c r="T39" s="120">
        <f>S39*3</f>
        <v>33</v>
      </c>
      <c r="U39" s="75"/>
      <c r="V39" s="104">
        <f>U39</f>
        <v>0</v>
      </c>
      <c r="W39" s="159"/>
      <c r="X39" s="120">
        <f t="shared" si="3"/>
        <v>0</v>
      </c>
      <c r="Y39" s="159" t="s">
        <v>73</v>
      </c>
      <c r="Z39" s="120">
        <f>IF(Y39="si",10,0)</f>
        <v>10</v>
      </c>
      <c r="AA39" s="178">
        <f t="shared" si="4"/>
        <v>197</v>
      </c>
      <c r="AB39" s="156"/>
      <c r="AC39" s="120">
        <f t="shared" si="5"/>
        <v>0</v>
      </c>
      <c r="AD39" s="159"/>
      <c r="AE39" s="120">
        <v>0</v>
      </c>
      <c r="AF39" s="159"/>
      <c r="AG39" s="120">
        <f t="shared" si="6"/>
        <v>0</v>
      </c>
      <c r="AH39" s="159"/>
      <c r="AI39" s="139">
        <f t="shared" si="7"/>
        <v>0</v>
      </c>
      <c r="AJ39" s="138">
        <f t="shared" si="8"/>
        <v>0</v>
      </c>
      <c r="AK39" s="156"/>
      <c r="AL39" s="120">
        <f>AK39*3</f>
        <v>0</v>
      </c>
      <c r="AM39" s="159" t="s">
        <v>73</v>
      </c>
      <c r="AN39" s="147">
        <f t="shared" si="9"/>
        <v>12</v>
      </c>
      <c r="AO39" s="159"/>
      <c r="AP39" s="120">
        <f t="shared" si="10"/>
        <v>0</v>
      </c>
      <c r="AQ39" s="159"/>
      <c r="AR39" s="120">
        <f t="shared" si="11"/>
        <v>0</v>
      </c>
      <c r="AS39" s="159">
        <v>2</v>
      </c>
      <c r="AT39" s="120">
        <f t="shared" si="12"/>
        <v>2</v>
      </c>
      <c r="AU39" s="159"/>
      <c r="AV39" s="120">
        <f t="shared" si="13"/>
        <v>0</v>
      </c>
      <c r="AW39" s="159"/>
      <c r="AX39" s="120">
        <f t="shared" si="14"/>
        <v>0</v>
      </c>
      <c r="AY39" s="159">
        <v>3</v>
      </c>
      <c r="AZ39" s="147">
        <f t="shared" si="15"/>
        <v>3</v>
      </c>
      <c r="BA39" s="149">
        <f t="shared" si="16"/>
        <v>17</v>
      </c>
      <c r="BB39" s="189">
        <f t="shared" si="17"/>
        <v>214</v>
      </c>
      <c r="BC39" s="191"/>
    </row>
    <row r="40" spans="1:55" s="73" customFormat="1" ht="16.5" thickBot="1">
      <c r="A40" s="170">
        <v>5</v>
      </c>
      <c r="B40" s="91" t="s">
        <v>149</v>
      </c>
      <c r="C40" s="91" t="s">
        <v>125</v>
      </c>
      <c r="D40" s="94">
        <v>1963</v>
      </c>
      <c r="E40" s="156">
        <v>16</v>
      </c>
      <c r="F40" s="120">
        <f t="shared" si="0"/>
        <v>96</v>
      </c>
      <c r="G40" s="159">
        <v>7</v>
      </c>
      <c r="H40" s="120">
        <f>G40*3</f>
        <v>21</v>
      </c>
      <c r="I40" s="158"/>
      <c r="J40" s="127">
        <f t="shared" si="1"/>
        <v>0</v>
      </c>
      <c r="K40" s="75"/>
      <c r="L40" s="102">
        <f>K40*3</f>
        <v>0</v>
      </c>
      <c r="M40" s="75"/>
      <c r="N40" s="103">
        <f>IF(M40&lt;=4,M40*3,12+(M40-4)*3*2/3)</f>
        <v>0</v>
      </c>
      <c r="O40" s="75"/>
      <c r="P40" s="102">
        <f>O40*3</f>
        <v>0</v>
      </c>
      <c r="Q40" s="159">
        <v>5</v>
      </c>
      <c r="R40" s="120">
        <f t="shared" si="2"/>
        <v>10</v>
      </c>
      <c r="S40" s="159">
        <v>11</v>
      </c>
      <c r="T40" s="120">
        <f>S40*3</f>
        <v>33</v>
      </c>
      <c r="U40" s="75"/>
      <c r="V40" s="104">
        <f>U40</f>
        <v>0</v>
      </c>
      <c r="W40" s="159"/>
      <c r="X40" s="120">
        <f t="shared" si="3"/>
        <v>0</v>
      </c>
      <c r="Y40" s="159" t="s">
        <v>73</v>
      </c>
      <c r="Z40" s="120">
        <f>IF(Y40="si",10,0)</f>
        <v>10</v>
      </c>
      <c r="AA40" s="178">
        <f t="shared" si="4"/>
        <v>170</v>
      </c>
      <c r="AB40" s="156"/>
      <c r="AC40" s="120">
        <f t="shared" si="5"/>
        <v>0</v>
      </c>
      <c r="AD40" s="159"/>
      <c r="AE40" s="120">
        <f>AD40*4</f>
        <v>0</v>
      </c>
      <c r="AF40" s="159">
        <v>1</v>
      </c>
      <c r="AG40" s="120">
        <f t="shared" si="6"/>
        <v>3</v>
      </c>
      <c r="AH40" s="159"/>
      <c r="AI40" s="139">
        <f t="shared" si="7"/>
        <v>0</v>
      </c>
      <c r="AJ40" s="138">
        <f t="shared" si="8"/>
        <v>3</v>
      </c>
      <c r="AK40" s="156"/>
      <c r="AL40" s="120">
        <f>AK40*3</f>
        <v>0</v>
      </c>
      <c r="AM40" s="159" t="s">
        <v>73</v>
      </c>
      <c r="AN40" s="147">
        <f t="shared" si="9"/>
        <v>12</v>
      </c>
      <c r="AO40" s="159"/>
      <c r="AP40" s="120">
        <f t="shared" si="10"/>
        <v>0</v>
      </c>
      <c r="AQ40" s="159"/>
      <c r="AR40" s="120">
        <f t="shared" si="11"/>
        <v>0</v>
      </c>
      <c r="AS40" s="159"/>
      <c r="AT40" s="120">
        <f t="shared" si="12"/>
        <v>0</v>
      </c>
      <c r="AU40" s="159">
        <v>1</v>
      </c>
      <c r="AV40" s="120">
        <f t="shared" si="13"/>
        <v>5</v>
      </c>
      <c r="AW40" s="159"/>
      <c r="AX40" s="120">
        <f t="shared" si="14"/>
        <v>0</v>
      </c>
      <c r="AY40" s="159">
        <v>2</v>
      </c>
      <c r="AZ40" s="147">
        <f t="shared" si="15"/>
        <v>2</v>
      </c>
      <c r="BA40" s="149">
        <f t="shared" si="16"/>
        <v>19</v>
      </c>
      <c r="BB40" s="189">
        <f t="shared" si="17"/>
        <v>192</v>
      </c>
      <c r="BC40" s="190"/>
    </row>
    <row r="41" spans="1:55" s="73" customFormat="1" ht="16.5" thickBot="1">
      <c r="A41" s="170">
        <v>6</v>
      </c>
      <c r="B41" s="91" t="s">
        <v>182</v>
      </c>
      <c r="C41" s="91" t="s">
        <v>157</v>
      </c>
      <c r="D41" s="94">
        <v>1965</v>
      </c>
      <c r="E41" s="156">
        <v>17</v>
      </c>
      <c r="F41" s="120">
        <f t="shared" si="0"/>
        <v>102</v>
      </c>
      <c r="G41" s="159"/>
      <c r="H41" s="120"/>
      <c r="I41" s="158">
        <v>3</v>
      </c>
      <c r="J41" s="127">
        <f t="shared" si="1"/>
        <v>9</v>
      </c>
      <c r="K41" s="75"/>
      <c r="L41" s="102"/>
      <c r="M41" s="75"/>
      <c r="N41" s="103"/>
      <c r="O41" s="75"/>
      <c r="P41" s="102"/>
      <c r="Q41" s="159">
        <v>2</v>
      </c>
      <c r="R41" s="120">
        <f t="shared" si="2"/>
        <v>4</v>
      </c>
      <c r="S41" s="159"/>
      <c r="T41" s="120"/>
      <c r="U41" s="75"/>
      <c r="V41" s="104"/>
      <c r="W41" s="159"/>
      <c r="X41" s="120">
        <f t="shared" si="3"/>
        <v>0</v>
      </c>
      <c r="Y41" s="159"/>
      <c r="Z41" s="120"/>
      <c r="AA41" s="178">
        <f t="shared" si="4"/>
        <v>115</v>
      </c>
      <c r="AB41" s="156" t="s">
        <v>184</v>
      </c>
      <c r="AC41" s="120">
        <f t="shared" si="5"/>
        <v>6</v>
      </c>
      <c r="AD41" s="159"/>
      <c r="AE41" s="120">
        <f>AD41*4</f>
        <v>0</v>
      </c>
      <c r="AF41" s="159">
        <v>2</v>
      </c>
      <c r="AG41" s="120">
        <f t="shared" si="6"/>
        <v>6</v>
      </c>
      <c r="AH41" s="159"/>
      <c r="AI41" s="139">
        <f t="shared" si="7"/>
        <v>0</v>
      </c>
      <c r="AJ41" s="138">
        <f t="shared" si="8"/>
        <v>12</v>
      </c>
      <c r="AK41" s="156"/>
      <c r="AL41" s="120"/>
      <c r="AM41" s="159" t="s">
        <v>184</v>
      </c>
      <c r="AN41" s="147">
        <f t="shared" si="9"/>
        <v>12</v>
      </c>
      <c r="AO41" s="159"/>
      <c r="AP41" s="120">
        <f t="shared" si="10"/>
        <v>0</v>
      </c>
      <c r="AQ41" s="159"/>
      <c r="AR41" s="120">
        <f t="shared" si="11"/>
        <v>0</v>
      </c>
      <c r="AS41" s="159">
        <v>1</v>
      </c>
      <c r="AT41" s="120">
        <f t="shared" si="12"/>
        <v>1</v>
      </c>
      <c r="AU41" s="159"/>
      <c r="AV41" s="120">
        <f t="shared" si="13"/>
        <v>0</v>
      </c>
      <c r="AW41" s="159"/>
      <c r="AX41" s="120">
        <f t="shared" si="14"/>
        <v>0</v>
      </c>
      <c r="AY41" s="159">
        <v>2</v>
      </c>
      <c r="AZ41" s="147">
        <f t="shared" si="15"/>
        <v>2</v>
      </c>
      <c r="BA41" s="149">
        <f t="shared" si="16"/>
        <v>15</v>
      </c>
      <c r="BB41" s="189">
        <f t="shared" si="17"/>
        <v>142</v>
      </c>
      <c r="BC41" s="190"/>
    </row>
    <row r="42" spans="1:55" s="73" customFormat="1" ht="16.5" hidden="1" thickBot="1">
      <c r="A42" s="192">
        <v>7</v>
      </c>
      <c r="B42" s="95" t="s">
        <v>152</v>
      </c>
      <c r="C42" s="95" t="s">
        <v>153</v>
      </c>
      <c r="D42" s="193">
        <v>1969</v>
      </c>
      <c r="E42" s="194">
        <v>2</v>
      </c>
      <c r="F42" s="122">
        <f t="shared" si="0"/>
        <v>12</v>
      </c>
      <c r="G42" s="195">
        <v>5</v>
      </c>
      <c r="H42" s="122">
        <f>G42*3</f>
        <v>15</v>
      </c>
      <c r="I42" s="195">
        <v>9</v>
      </c>
      <c r="J42" s="129">
        <f t="shared" si="1"/>
        <v>22</v>
      </c>
      <c r="K42" s="196"/>
      <c r="L42" s="108">
        <f>K42*3</f>
        <v>0</v>
      </c>
      <c r="M42" s="196"/>
      <c r="N42" s="109">
        <f>IF(M42&lt;=4,M42*3,12+(M42-4)*3*2/3)</f>
        <v>0</v>
      </c>
      <c r="O42" s="196"/>
      <c r="P42" s="108">
        <f>O42*3</f>
        <v>0</v>
      </c>
      <c r="Q42" s="195">
        <v>2</v>
      </c>
      <c r="R42" s="122">
        <f t="shared" si="2"/>
        <v>4</v>
      </c>
      <c r="S42" s="195"/>
      <c r="T42" s="122">
        <f>S42*3</f>
        <v>0</v>
      </c>
      <c r="U42" s="196"/>
      <c r="V42" s="197">
        <f>U42</f>
        <v>0</v>
      </c>
      <c r="W42" s="195"/>
      <c r="X42" s="122">
        <f t="shared" si="3"/>
        <v>0</v>
      </c>
      <c r="Y42" s="195"/>
      <c r="Z42" s="122">
        <f>IF(Y42="si",10,0)</f>
        <v>0</v>
      </c>
      <c r="AA42" s="182">
        <f t="shared" si="4"/>
        <v>53</v>
      </c>
      <c r="AB42" s="194"/>
      <c r="AC42" s="120">
        <f t="shared" si="5"/>
        <v>0</v>
      </c>
      <c r="AD42" s="195"/>
      <c r="AE42" s="120">
        <f>AD42*4</f>
        <v>0</v>
      </c>
      <c r="AF42" s="159">
        <v>1</v>
      </c>
      <c r="AG42" s="120">
        <f t="shared" si="6"/>
        <v>3</v>
      </c>
      <c r="AH42" s="195"/>
      <c r="AI42" s="139">
        <f t="shared" si="7"/>
        <v>0</v>
      </c>
      <c r="AJ42" s="138">
        <f t="shared" si="8"/>
        <v>3</v>
      </c>
      <c r="AK42" s="194"/>
      <c r="AL42" s="122">
        <f>AK42*3</f>
        <v>0</v>
      </c>
      <c r="AM42" s="195"/>
      <c r="AN42" s="147">
        <f t="shared" si="9"/>
        <v>0</v>
      </c>
      <c r="AO42" s="195"/>
      <c r="AP42" s="120">
        <f t="shared" si="10"/>
        <v>0</v>
      </c>
      <c r="AQ42" s="195"/>
      <c r="AR42" s="120">
        <f t="shared" si="11"/>
        <v>0</v>
      </c>
      <c r="AS42" s="195">
        <v>5</v>
      </c>
      <c r="AT42" s="120">
        <f t="shared" si="12"/>
        <v>5</v>
      </c>
      <c r="AU42" s="195"/>
      <c r="AV42" s="122">
        <f t="shared" si="13"/>
        <v>0</v>
      </c>
      <c r="AW42" s="195"/>
      <c r="AX42" s="120">
        <f t="shared" si="14"/>
        <v>0</v>
      </c>
      <c r="AY42" s="195"/>
      <c r="AZ42" s="147">
        <f t="shared" si="15"/>
        <v>0</v>
      </c>
      <c r="BA42" s="149">
        <f t="shared" si="16"/>
        <v>5</v>
      </c>
      <c r="BB42" s="189">
        <f t="shared" si="17"/>
        <v>61</v>
      </c>
      <c r="BC42" s="190"/>
    </row>
    <row r="43" spans="1:55" s="73" customFormat="1" ht="16.5" hidden="1" thickBot="1">
      <c r="A43" s="115" t="s">
        <v>154</v>
      </c>
      <c r="B43" s="250" t="s">
        <v>155</v>
      </c>
      <c r="C43" s="251"/>
      <c r="D43" s="87"/>
      <c r="E43" s="116"/>
      <c r="F43" s="119"/>
      <c r="G43" s="117"/>
      <c r="H43" s="119"/>
      <c r="I43" s="118"/>
      <c r="J43" s="126"/>
      <c r="K43" s="118"/>
      <c r="L43" s="88"/>
      <c r="M43" s="118"/>
      <c r="N43" s="90"/>
      <c r="O43" s="118"/>
      <c r="P43" s="118"/>
      <c r="Q43" s="118"/>
      <c r="R43" s="132"/>
      <c r="S43" s="118"/>
      <c r="T43" s="132"/>
      <c r="U43" s="118"/>
      <c r="V43" s="118"/>
      <c r="W43" s="118"/>
      <c r="X43" s="132"/>
      <c r="Y43" s="118"/>
      <c r="Z43" s="132"/>
      <c r="AA43" s="133"/>
      <c r="AB43" s="116"/>
      <c r="AC43" s="132"/>
      <c r="AD43" s="118"/>
      <c r="AE43" s="132"/>
      <c r="AF43" s="118"/>
      <c r="AG43" s="136"/>
      <c r="AH43" s="118"/>
      <c r="AI43" s="136"/>
      <c r="AJ43" s="137"/>
      <c r="AK43" s="116"/>
      <c r="AL43" s="136"/>
      <c r="AM43" s="118"/>
      <c r="AN43" s="136"/>
      <c r="AO43" s="118"/>
      <c r="AP43" s="136"/>
      <c r="AQ43" s="118"/>
      <c r="AR43" s="136"/>
      <c r="AS43" s="118"/>
      <c r="AT43" s="136"/>
      <c r="AU43" s="118"/>
      <c r="AV43" s="136"/>
      <c r="AW43" s="118"/>
      <c r="AX43" s="136"/>
      <c r="AY43" s="118"/>
      <c r="AZ43" s="136"/>
      <c r="BA43" s="152"/>
      <c r="BB43" s="189"/>
      <c r="BC43" s="190"/>
    </row>
    <row r="44" spans="1:55" s="73" customFormat="1" ht="16.5" hidden="1" thickBot="1">
      <c r="A44" s="169">
        <v>1</v>
      </c>
      <c r="B44" s="113" t="s">
        <v>156</v>
      </c>
      <c r="C44" s="113" t="s">
        <v>157</v>
      </c>
      <c r="D44" s="114">
        <v>1969</v>
      </c>
      <c r="E44" s="164">
        <v>12</v>
      </c>
      <c r="F44" s="120">
        <f>E44*6</f>
        <v>72</v>
      </c>
      <c r="G44" s="158"/>
      <c r="H44" s="125">
        <f>G44*3</f>
        <v>0</v>
      </c>
      <c r="I44" s="158"/>
      <c r="J44" s="127">
        <f>IF(I44&lt;=4,I44*3,12+(I44-4)*3*2/3)</f>
        <v>0</v>
      </c>
      <c r="K44" s="74"/>
      <c r="L44" s="102">
        <f>K44*3</f>
        <v>0</v>
      </c>
      <c r="M44" s="74"/>
      <c r="N44" s="103">
        <f>IF(M44&lt;=4,M44*3,12+(M44-4)*3*2/3)</f>
        <v>0</v>
      </c>
      <c r="O44" s="74"/>
      <c r="P44" s="104">
        <f>O44*3</f>
        <v>0</v>
      </c>
      <c r="Q44" s="158">
        <v>5</v>
      </c>
      <c r="R44" s="123">
        <f>IF(Q44&gt;5,10,Q44*2)</f>
        <v>10</v>
      </c>
      <c r="S44" s="158"/>
      <c r="T44" s="120">
        <f>S44*3</f>
        <v>0</v>
      </c>
      <c r="U44" s="74"/>
      <c r="V44" s="104">
        <f>U44</f>
        <v>0</v>
      </c>
      <c r="W44" s="158"/>
      <c r="X44" s="120">
        <f>W44*1</f>
        <v>0</v>
      </c>
      <c r="Y44" s="158"/>
      <c r="Z44" s="120">
        <f>IF(Y44="si",10,0)</f>
        <v>0</v>
      </c>
      <c r="AA44" s="135">
        <f>F44+H44+J44+L44+N44+P44+R44+T44+V44+Z44+X44</f>
        <v>82</v>
      </c>
      <c r="AB44" s="164"/>
      <c r="AC44" s="120">
        <f>IF(AB44="si",6,0)</f>
        <v>0</v>
      </c>
      <c r="AD44" s="158"/>
      <c r="AE44" s="120">
        <f>AD44*4</f>
        <v>0</v>
      </c>
      <c r="AF44" s="158">
        <v>2</v>
      </c>
      <c r="AG44" s="120">
        <f>AF44*3</f>
        <v>6</v>
      </c>
      <c r="AH44" s="158"/>
      <c r="AI44" s="125">
        <f>IF(AH44="si",6,0)</f>
        <v>0</v>
      </c>
      <c r="AJ44" s="138">
        <f>AC44+AE44+AG44+AI44</f>
        <v>6</v>
      </c>
      <c r="AK44" s="164"/>
      <c r="AL44" s="120">
        <f>AK44*3</f>
        <v>0</v>
      </c>
      <c r="AM44" s="158" t="s">
        <v>73</v>
      </c>
      <c r="AN44" s="120">
        <f>IF(AM44="si",12,0)</f>
        <v>12</v>
      </c>
      <c r="AO44" s="158"/>
      <c r="AP44" s="120">
        <f>AO44*5</f>
        <v>0</v>
      </c>
      <c r="AQ44" s="158"/>
      <c r="AR44" s="120">
        <f>AQ44*3</f>
        <v>0</v>
      </c>
      <c r="AS44" s="158">
        <v>1</v>
      </c>
      <c r="AT44" s="120">
        <f>AS44*1</f>
        <v>1</v>
      </c>
      <c r="AU44" s="158">
        <v>0</v>
      </c>
      <c r="AV44" s="120">
        <f>AU44*5</f>
        <v>0</v>
      </c>
      <c r="AW44" s="158" t="s">
        <v>73</v>
      </c>
      <c r="AX44" s="120">
        <f>IF(AW44="si",5,0)</f>
        <v>5</v>
      </c>
      <c r="AY44" s="158">
        <v>0</v>
      </c>
      <c r="AZ44" s="120">
        <f>AY44*1</f>
        <v>0</v>
      </c>
      <c r="BA44" s="152">
        <f>AL44+AN44+AZ44+IF(AP44+AR44+AT44+AV44+AX44&gt;10,10,AP44+AR44+AT44+AV44+AX44)</f>
        <v>18</v>
      </c>
      <c r="BB44" s="189">
        <f>AA44+AJ44+BA44</f>
        <v>106</v>
      </c>
      <c r="BC44" s="190"/>
    </row>
    <row r="45" spans="1:55" s="73" customFormat="1" ht="16.5" hidden="1" thickBot="1">
      <c r="A45" s="115" t="s">
        <v>78</v>
      </c>
      <c r="B45" s="250" t="s">
        <v>74</v>
      </c>
      <c r="C45" s="251"/>
      <c r="D45" s="87"/>
      <c r="E45" s="116"/>
      <c r="F45" s="119"/>
      <c r="G45" s="117"/>
      <c r="H45" s="119"/>
      <c r="I45" s="118"/>
      <c r="J45" s="126"/>
      <c r="K45" s="118"/>
      <c r="L45" s="88"/>
      <c r="M45" s="118"/>
      <c r="N45" s="90"/>
      <c r="O45" s="118"/>
      <c r="P45" s="118"/>
      <c r="Q45" s="118"/>
      <c r="R45" s="132"/>
      <c r="S45" s="118"/>
      <c r="T45" s="132"/>
      <c r="U45" s="118"/>
      <c r="V45" s="118"/>
      <c r="W45" s="118"/>
      <c r="X45" s="132"/>
      <c r="Y45" s="118"/>
      <c r="Z45" s="132"/>
      <c r="AA45" s="133"/>
      <c r="AB45" s="116"/>
      <c r="AC45" s="132"/>
      <c r="AD45" s="118"/>
      <c r="AE45" s="132"/>
      <c r="AF45" s="118"/>
      <c r="AG45" s="136"/>
      <c r="AH45" s="118"/>
      <c r="AI45" s="136"/>
      <c r="AJ45" s="137"/>
      <c r="AK45" s="116"/>
      <c r="AL45" s="136"/>
      <c r="AM45" s="118"/>
      <c r="AN45" s="136"/>
      <c r="AO45" s="118"/>
      <c r="AP45" s="136"/>
      <c r="AQ45" s="118"/>
      <c r="AR45" s="136"/>
      <c r="AS45" s="118"/>
      <c r="AT45" s="136"/>
      <c r="AU45" s="118"/>
      <c r="AV45" s="136"/>
      <c r="AW45" s="118"/>
      <c r="AX45" s="136"/>
      <c r="AY45" s="118"/>
      <c r="AZ45" s="136"/>
      <c r="BA45" s="152"/>
      <c r="BB45" s="189"/>
      <c r="BC45" s="190"/>
    </row>
    <row r="46" spans="1:55" s="73" customFormat="1" ht="16.5" hidden="1" thickBot="1">
      <c r="A46" s="169">
        <v>1</v>
      </c>
      <c r="B46" s="113" t="s">
        <v>158</v>
      </c>
      <c r="C46" s="113" t="s">
        <v>159</v>
      </c>
      <c r="D46" s="114">
        <v>1955</v>
      </c>
      <c r="E46" s="164">
        <v>27</v>
      </c>
      <c r="F46" s="120">
        <f>E46*6</f>
        <v>162</v>
      </c>
      <c r="G46" s="158">
        <v>4</v>
      </c>
      <c r="H46" s="125">
        <f>G46*3</f>
        <v>12</v>
      </c>
      <c r="I46" s="158">
        <v>6</v>
      </c>
      <c r="J46" s="127">
        <f>IF(I46&lt;=4,I46*3,12+(I46-4)*3*2/3)</f>
        <v>16</v>
      </c>
      <c r="K46" s="74"/>
      <c r="L46" s="102">
        <f>K46*3</f>
        <v>0</v>
      </c>
      <c r="M46" s="74"/>
      <c r="N46" s="103">
        <f>IF(M46&lt;=4,M46*3,12+(M46-4)*3*2/3)</f>
        <v>0</v>
      </c>
      <c r="O46" s="74"/>
      <c r="P46" s="104">
        <f>O46*3</f>
        <v>0</v>
      </c>
      <c r="Q46" s="158">
        <v>5</v>
      </c>
      <c r="R46" s="123">
        <f>IF(Q46&gt;5,10,Q46*2)</f>
        <v>10</v>
      </c>
      <c r="S46" s="158">
        <v>20</v>
      </c>
      <c r="T46" s="120">
        <f>S46*3</f>
        <v>60</v>
      </c>
      <c r="U46" s="74"/>
      <c r="V46" s="104">
        <f>U46</f>
        <v>0</v>
      </c>
      <c r="W46" s="158"/>
      <c r="X46" s="120">
        <f>W46*1</f>
        <v>0</v>
      </c>
      <c r="Y46" s="158" t="s">
        <v>73</v>
      </c>
      <c r="Z46" s="120">
        <f>IF(Y46="si",10,0)</f>
        <v>10</v>
      </c>
      <c r="AA46" s="135">
        <f>F46+H46+J46+L46+N46+P46+R46+T46+V46+Z46+X46</f>
        <v>270</v>
      </c>
      <c r="AB46" s="164" t="s">
        <v>73</v>
      </c>
      <c r="AC46" s="120">
        <f>IF(AB46="si",6,0)</f>
        <v>6</v>
      </c>
      <c r="AD46" s="158"/>
      <c r="AE46" s="120">
        <f>AD46*4</f>
        <v>0</v>
      </c>
      <c r="AF46" s="158">
        <v>0</v>
      </c>
      <c r="AG46" s="120">
        <f>AF46*3</f>
        <v>0</v>
      </c>
      <c r="AH46" s="158"/>
      <c r="AI46" s="125">
        <f>IF(AH46="si",6,0)</f>
        <v>0</v>
      </c>
      <c r="AJ46" s="138">
        <f>AC46+AE46+AG46+AI46</f>
        <v>6</v>
      </c>
      <c r="AK46" s="164"/>
      <c r="AL46" s="120">
        <f>AK46*3</f>
        <v>0</v>
      </c>
      <c r="AM46" s="158" t="s">
        <v>73</v>
      </c>
      <c r="AN46" s="120">
        <f>IF(AM46="si",12,0)</f>
        <v>12</v>
      </c>
      <c r="AO46" s="158">
        <v>1</v>
      </c>
      <c r="AP46" s="120">
        <f>AO46*5</f>
        <v>5</v>
      </c>
      <c r="AQ46" s="158"/>
      <c r="AR46" s="120">
        <f>AQ46*3</f>
        <v>0</v>
      </c>
      <c r="AS46" s="158"/>
      <c r="AT46" s="120">
        <f>AS46*1</f>
        <v>0</v>
      </c>
      <c r="AU46" s="158">
        <v>0</v>
      </c>
      <c r="AV46" s="120">
        <f>AU46*5</f>
        <v>0</v>
      </c>
      <c r="AW46" s="158"/>
      <c r="AX46" s="120">
        <f>IF(AW46="si",5,0)</f>
        <v>0</v>
      </c>
      <c r="AY46" s="158">
        <v>0</v>
      </c>
      <c r="AZ46" s="120">
        <f>AY46*1</f>
        <v>0</v>
      </c>
      <c r="BA46" s="152">
        <f>AL46+AN46+AZ46+IF(AP46+AR46+AT46+AV46+AX46&gt;10,10,AP46+AR46+AT46+AV46+AX46)</f>
        <v>17</v>
      </c>
      <c r="BB46" s="189">
        <f>AA46+AJ46+BA46</f>
        <v>293</v>
      </c>
      <c r="BC46" s="190"/>
    </row>
    <row r="47" spans="1:55" ht="16.5" thickBot="1">
      <c r="A47" s="167" t="s">
        <v>160</v>
      </c>
      <c r="B47" s="250" t="s">
        <v>161</v>
      </c>
      <c r="C47" s="251"/>
      <c r="D47" s="87"/>
      <c r="E47" s="116"/>
      <c r="F47" s="123"/>
      <c r="G47" s="118"/>
      <c r="H47" s="123"/>
      <c r="I47" s="118"/>
      <c r="J47" s="130"/>
      <c r="K47" s="117"/>
      <c r="L47" s="110"/>
      <c r="M47" s="117"/>
      <c r="N47" s="111"/>
      <c r="O47" s="117"/>
      <c r="P47" s="117"/>
      <c r="Q47" s="118"/>
      <c r="R47" s="123"/>
      <c r="S47" s="118"/>
      <c r="T47" s="123"/>
      <c r="U47" s="117"/>
      <c r="V47" s="117"/>
      <c r="W47" s="118"/>
      <c r="X47" s="123"/>
      <c r="Y47" s="118"/>
      <c r="Z47" s="123"/>
      <c r="AA47" s="135"/>
      <c r="AB47" s="116"/>
      <c r="AC47" s="123"/>
      <c r="AD47" s="118"/>
      <c r="AE47" s="123"/>
      <c r="AF47" s="118"/>
      <c r="AG47" s="123"/>
      <c r="AH47" s="118"/>
      <c r="AI47" s="144"/>
      <c r="AJ47" s="137"/>
      <c r="AK47" s="116"/>
      <c r="AL47" s="136"/>
      <c r="AM47" s="118"/>
      <c r="AN47" s="136"/>
      <c r="AO47" s="118"/>
      <c r="AP47" s="136"/>
      <c r="AQ47" s="118"/>
      <c r="AR47" s="136"/>
      <c r="AS47" s="118"/>
      <c r="AT47" s="136"/>
      <c r="AU47" s="118"/>
      <c r="AV47" s="136"/>
      <c r="AW47" s="118"/>
      <c r="AX47" s="136"/>
      <c r="AY47" s="118"/>
      <c r="AZ47" s="136"/>
      <c r="BA47" s="152"/>
      <c r="BB47" s="189"/>
      <c r="BC47" s="190"/>
    </row>
    <row r="48" spans="1:55" s="73" customFormat="1" ht="16.5" thickBot="1">
      <c r="A48" s="168">
        <v>1</v>
      </c>
      <c r="B48" s="97" t="s">
        <v>197</v>
      </c>
      <c r="C48" s="97" t="s">
        <v>198</v>
      </c>
      <c r="D48" s="98">
        <v>1961</v>
      </c>
      <c r="E48" s="165">
        <v>2</v>
      </c>
      <c r="F48" s="123">
        <f>E48*6</f>
        <v>12</v>
      </c>
      <c r="G48" s="162"/>
      <c r="H48" s="123">
        <f>G48*3</f>
        <v>0</v>
      </c>
      <c r="I48" s="162">
        <v>16</v>
      </c>
      <c r="J48" s="130">
        <f>IF(I48&lt;=4,I48*3,12+(I48-4)*3*2/3)</f>
        <v>36</v>
      </c>
      <c r="K48" s="89"/>
      <c r="L48" s="110">
        <f>K48*3</f>
        <v>0</v>
      </c>
      <c r="M48" s="89"/>
      <c r="N48" s="111">
        <f>IF(M48&lt;=4,M48*3,12+(M48-4)*3*2/3)</f>
        <v>0</v>
      </c>
      <c r="O48" s="89"/>
      <c r="P48" s="110">
        <f>O48*3</f>
        <v>0</v>
      </c>
      <c r="Q48" s="162">
        <v>5</v>
      </c>
      <c r="R48" s="123">
        <v>0</v>
      </c>
      <c r="S48" s="162">
        <v>0</v>
      </c>
      <c r="T48" s="123">
        <f>S48*3</f>
        <v>0</v>
      </c>
      <c r="U48" s="89"/>
      <c r="V48" s="112">
        <f>U48</f>
        <v>0</v>
      </c>
      <c r="W48" s="162"/>
      <c r="X48" s="123">
        <f>W48*1</f>
        <v>0</v>
      </c>
      <c r="Y48" s="162"/>
      <c r="Z48" s="123">
        <f>IF(Y48="si",10,0)</f>
        <v>0</v>
      </c>
      <c r="AA48" s="135">
        <f>F48+H48+J48+L48+N48+P48+R48+T48+V48+Z48+X48</f>
        <v>48</v>
      </c>
      <c r="AB48" s="165"/>
      <c r="AC48" s="123">
        <f>IF(AB48="si",6,0)</f>
        <v>0</v>
      </c>
      <c r="AD48" s="162"/>
      <c r="AE48" s="123">
        <f>AD48*4</f>
        <v>0</v>
      </c>
      <c r="AF48" s="162"/>
      <c r="AG48" s="123">
        <f>AF48*3</f>
        <v>0</v>
      </c>
      <c r="AH48" s="162"/>
      <c r="AI48" s="144">
        <f>IF(AH48="si",6,0)</f>
        <v>0</v>
      </c>
      <c r="AJ48" s="137">
        <f>AC48+AE48+AG48+AI48</f>
        <v>0</v>
      </c>
      <c r="AK48" s="165"/>
      <c r="AL48" s="123">
        <f>AK48*3</f>
        <v>0</v>
      </c>
      <c r="AM48" s="162"/>
      <c r="AN48" s="123">
        <f>IF(AM48="si",12,0)</f>
        <v>0</v>
      </c>
      <c r="AO48" s="162"/>
      <c r="AP48" s="123">
        <f>AO48*5</f>
        <v>0</v>
      </c>
      <c r="AQ48" s="162"/>
      <c r="AR48" s="123">
        <f>AQ48*3</f>
        <v>0</v>
      </c>
      <c r="AS48" s="162">
        <v>2</v>
      </c>
      <c r="AT48" s="123">
        <f>AS48*1</f>
        <v>2</v>
      </c>
      <c r="AU48" s="162"/>
      <c r="AV48" s="123">
        <f>AU48*5</f>
        <v>0</v>
      </c>
      <c r="AW48" s="162"/>
      <c r="AX48" s="123">
        <f>IF(AW48="si",5,0)</f>
        <v>0</v>
      </c>
      <c r="AY48" s="162">
        <v>0</v>
      </c>
      <c r="AZ48" s="123">
        <v>2</v>
      </c>
      <c r="BA48" s="152">
        <f>AL48+AN48+AZ48+IF(AP48+AR48+AT48+AV48+AX48&gt;10,10,AP48+AR48+AT48+AV48+AX48)</f>
        <v>4</v>
      </c>
      <c r="BB48" s="189">
        <f>AA48+AJ48+BA48</f>
        <v>52</v>
      </c>
      <c r="BC48" s="190"/>
    </row>
    <row r="49" spans="1:55" s="73" customFormat="1" ht="16.5" thickBot="1">
      <c r="A49" s="85"/>
      <c r="B49" s="243"/>
      <c r="C49" s="244"/>
      <c r="D49" s="82"/>
      <c r="E49" s="154"/>
      <c r="F49" s="122"/>
      <c r="G49" s="161"/>
      <c r="H49" s="122"/>
      <c r="I49" s="161"/>
      <c r="J49" s="129"/>
      <c r="K49" s="86"/>
      <c r="L49" s="108"/>
      <c r="M49" s="86"/>
      <c r="N49" s="109"/>
      <c r="O49" s="86"/>
      <c r="P49" s="86"/>
      <c r="Q49" s="161"/>
      <c r="R49" s="122"/>
      <c r="S49" s="161"/>
      <c r="T49" s="122"/>
      <c r="U49" s="86"/>
      <c r="V49" s="86"/>
      <c r="W49" s="161"/>
      <c r="X49" s="122"/>
      <c r="Y49" s="161"/>
      <c r="Z49" s="122"/>
      <c r="AA49" s="134"/>
      <c r="AB49" s="154"/>
      <c r="AC49" s="122"/>
      <c r="AD49" s="161"/>
      <c r="AE49" s="122"/>
      <c r="AF49" s="161"/>
      <c r="AG49" s="122"/>
      <c r="AH49" s="161"/>
      <c r="AI49" s="142"/>
      <c r="AJ49" s="143"/>
      <c r="AK49" s="154"/>
      <c r="AL49" s="85"/>
      <c r="AM49" s="161"/>
      <c r="AN49" s="85"/>
      <c r="AO49" s="161"/>
      <c r="AP49" s="85"/>
      <c r="AQ49" s="161"/>
      <c r="AR49" s="85"/>
      <c r="AS49" s="161"/>
      <c r="AT49" s="85"/>
      <c r="AU49" s="161"/>
      <c r="AV49" s="85"/>
      <c r="AW49" s="161"/>
      <c r="AX49" s="85"/>
      <c r="AY49" s="161"/>
      <c r="AZ49" s="85"/>
      <c r="BA49" s="151"/>
      <c r="BB49" s="238"/>
      <c r="BC49" s="190"/>
    </row>
    <row r="50" spans="1:55" s="73" customFormat="1" ht="16.5" thickBot="1">
      <c r="A50" s="85" t="s">
        <v>77</v>
      </c>
      <c r="B50" s="243" t="s">
        <v>162</v>
      </c>
      <c r="C50" s="244"/>
      <c r="D50" s="82"/>
      <c r="E50" s="154"/>
      <c r="F50" s="122"/>
      <c r="G50" s="161"/>
      <c r="H50" s="122"/>
      <c r="I50" s="161"/>
      <c r="J50" s="129"/>
      <c r="K50" s="86"/>
      <c r="L50" s="108"/>
      <c r="M50" s="86"/>
      <c r="N50" s="109"/>
      <c r="O50" s="86"/>
      <c r="P50" s="86"/>
      <c r="Q50" s="161"/>
      <c r="R50" s="122"/>
      <c r="S50" s="161"/>
      <c r="T50" s="122"/>
      <c r="U50" s="86"/>
      <c r="V50" s="86"/>
      <c r="W50" s="161"/>
      <c r="X50" s="122"/>
      <c r="Y50" s="161"/>
      <c r="Z50" s="122"/>
      <c r="AA50" s="134"/>
      <c r="AB50" s="154"/>
      <c r="AC50" s="122"/>
      <c r="AD50" s="161"/>
      <c r="AE50" s="122"/>
      <c r="AF50" s="161"/>
      <c r="AG50" s="122"/>
      <c r="AH50" s="161"/>
      <c r="AI50" s="142"/>
      <c r="AJ50" s="143"/>
      <c r="AK50" s="154"/>
      <c r="AL50" s="85"/>
      <c r="AM50" s="161"/>
      <c r="AN50" s="85"/>
      <c r="AO50" s="161"/>
      <c r="AP50" s="85"/>
      <c r="AQ50" s="161"/>
      <c r="AR50" s="85"/>
      <c r="AS50" s="161"/>
      <c r="AT50" s="85"/>
      <c r="AU50" s="161"/>
      <c r="AV50" s="85"/>
      <c r="AW50" s="161"/>
      <c r="AX50" s="85"/>
      <c r="AY50" s="161"/>
      <c r="AZ50" s="85"/>
      <c r="BA50" s="151"/>
      <c r="BB50" s="189"/>
      <c r="BC50" s="190"/>
    </row>
    <row r="51" spans="1:55" s="73" customFormat="1" ht="16.5" thickBot="1">
      <c r="A51" s="172">
        <v>1</v>
      </c>
      <c r="B51" s="92" t="s">
        <v>163</v>
      </c>
      <c r="C51" s="92" t="s">
        <v>164</v>
      </c>
      <c r="D51" s="93">
        <v>1955</v>
      </c>
      <c r="E51" s="155">
        <v>27</v>
      </c>
      <c r="F51" s="124">
        <f>E51*6</f>
        <v>162</v>
      </c>
      <c r="G51" s="163"/>
      <c r="H51" s="124">
        <f>G51*3</f>
        <v>0</v>
      </c>
      <c r="I51" s="163">
        <v>6</v>
      </c>
      <c r="J51" s="131">
        <f>IF(I51&lt;=4,I51*3,12+(I51-4)*3*2/3)</f>
        <v>16</v>
      </c>
      <c r="K51" s="83"/>
      <c r="L51" s="99">
        <f>K51*3</f>
        <v>0</v>
      </c>
      <c r="M51" s="83"/>
      <c r="N51" s="100">
        <f>IF(M51&lt;=4,M51*3,12+(M51-4)*3*2/3)</f>
        <v>0</v>
      </c>
      <c r="O51" s="83"/>
      <c r="P51" s="99">
        <f>O51*3</f>
        <v>0</v>
      </c>
      <c r="Q51" s="163">
        <v>5</v>
      </c>
      <c r="R51" s="124">
        <f>IF(Q51&gt;5,10,Q51*2)</f>
        <v>10</v>
      </c>
      <c r="S51" s="163">
        <v>21</v>
      </c>
      <c r="T51" s="124">
        <f>S51*3</f>
        <v>63</v>
      </c>
      <c r="U51" s="83"/>
      <c r="V51" s="101">
        <f>U51</f>
        <v>0</v>
      </c>
      <c r="W51" s="163"/>
      <c r="X51" s="124">
        <f>W51*1</f>
        <v>0</v>
      </c>
      <c r="Y51" s="163" t="s">
        <v>73</v>
      </c>
      <c r="Z51" s="124">
        <f>IF(Y51="si",10,0)</f>
        <v>10</v>
      </c>
      <c r="AA51" s="146">
        <f>F51+H51+J51+L51+N51+P51+R51+T51+V51+Z51+X51</f>
        <v>261</v>
      </c>
      <c r="AB51" s="155"/>
      <c r="AC51" s="124">
        <f>IF(AB51="si",6,0)</f>
        <v>0</v>
      </c>
      <c r="AD51" s="163"/>
      <c r="AE51" s="124">
        <f>AD51*4</f>
        <v>0</v>
      </c>
      <c r="AF51" s="163"/>
      <c r="AG51" s="124">
        <f>AF51*3</f>
        <v>0</v>
      </c>
      <c r="AH51" s="163"/>
      <c r="AI51" s="145">
        <f>IF(AH51="si",6,0)</f>
        <v>0</v>
      </c>
      <c r="AJ51" s="146">
        <f>AC51+AE51+AG51+AI51</f>
        <v>0</v>
      </c>
      <c r="AK51" s="155"/>
      <c r="AL51" s="124">
        <f>AK51*3</f>
        <v>0</v>
      </c>
      <c r="AM51" s="163" t="s">
        <v>73</v>
      </c>
      <c r="AN51" s="124">
        <f>IF(AM51="si",12,0)</f>
        <v>12</v>
      </c>
      <c r="AO51" s="163"/>
      <c r="AP51" s="124">
        <f>AO51*5</f>
        <v>0</v>
      </c>
      <c r="AQ51" s="163"/>
      <c r="AR51" s="124">
        <f>AQ51*3</f>
        <v>0</v>
      </c>
      <c r="AS51" s="163">
        <v>1</v>
      </c>
      <c r="AT51" s="124">
        <f>AS51*1</f>
        <v>1</v>
      </c>
      <c r="AU51" s="163"/>
      <c r="AV51" s="124">
        <f>AU51*5</f>
        <v>0</v>
      </c>
      <c r="AW51" s="163"/>
      <c r="AX51" s="124">
        <f>IF(AW51="si",5,0)</f>
        <v>0</v>
      </c>
      <c r="AY51" s="163">
        <v>3</v>
      </c>
      <c r="AZ51" s="124">
        <f>AY51*1</f>
        <v>3</v>
      </c>
      <c r="BA51" s="153">
        <f>AL51+AN51+AZ51+IF(AP51+AR51+AT51+AV51+AX51&gt;10,10,AP51+AR51+AT51+AV51+AX51)</f>
        <v>16</v>
      </c>
      <c r="BB51" s="189">
        <f>AA51+AJ51+BA51</f>
        <v>277</v>
      </c>
      <c r="BC51" s="190"/>
    </row>
    <row r="52" spans="1:55" s="73" customFormat="1" ht="16.5" thickBot="1">
      <c r="A52" s="170">
        <v>2</v>
      </c>
      <c r="B52" s="91" t="s">
        <v>165</v>
      </c>
      <c r="C52" s="91" t="s">
        <v>166</v>
      </c>
      <c r="D52" s="94">
        <v>1959</v>
      </c>
      <c r="E52" s="156">
        <v>22</v>
      </c>
      <c r="F52" s="120">
        <f>E52*6</f>
        <v>132</v>
      </c>
      <c r="G52" s="159"/>
      <c r="H52" s="120">
        <f>G52*3</f>
        <v>0</v>
      </c>
      <c r="I52" s="158">
        <v>1</v>
      </c>
      <c r="J52" s="127">
        <f>IF(I52&lt;=4,I52*3,12+(I52-4)*3*2/3)</f>
        <v>3</v>
      </c>
      <c r="K52" s="75"/>
      <c r="L52" s="102">
        <f>K52*3</f>
        <v>0</v>
      </c>
      <c r="M52" s="75"/>
      <c r="N52" s="103">
        <f>IF(M52&lt;=4,M52*3,12+(M52-4)*3*2/3)</f>
        <v>0</v>
      </c>
      <c r="O52" s="75"/>
      <c r="P52" s="102">
        <f>O52*3</f>
        <v>0</v>
      </c>
      <c r="Q52" s="159">
        <v>5</v>
      </c>
      <c r="R52" s="120">
        <f>IF(Q52&gt;5,10,Q52*2)</f>
        <v>10</v>
      </c>
      <c r="S52" s="159">
        <v>13</v>
      </c>
      <c r="T52" s="120">
        <f>S52*3</f>
        <v>39</v>
      </c>
      <c r="U52" s="75"/>
      <c r="V52" s="104">
        <f>U52</f>
        <v>0</v>
      </c>
      <c r="W52" s="159"/>
      <c r="X52" s="120">
        <f>W52*1</f>
        <v>0</v>
      </c>
      <c r="Y52" s="159" t="s">
        <v>73</v>
      </c>
      <c r="Z52" s="120">
        <f>IF(Y52="si",10,0)</f>
        <v>10</v>
      </c>
      <c r="AA52" s="178">
        <f>F52+H52+J52+L52+N52+P52+R52+T52+V52+Z52+X52</f>
        <v>194</v>
      </c>
      <c r="AB52" s="156" t="s">
        <v>73</v>
      </c>
      <c r="AC52" s="120">
        <f>IF(AB52="si",6,0)</f>
        <v>6</v>
      </c>
      <c r="AD52" s="159"/>
      <c r="AE52" s="120">
        <f>AD52*4</f>
        <v>0</v>
      </c>
      <c r="AF52" s="159"/>
      <c r="AG52" s="120">
        <f>AF52*3</f>
        <v>0</v>
      </c>
      <c r="AH52" s="159"/>
      <c r="AI52" s="139">
        <f>IF(AH52="si",6,0)</f>
        <v>0</v>
      </c>
      <c r="AJ52" s="138">
        <f>AC52+AE52+AG52+AI52</f>
        <v>6</v>
      </c>
      <c r="AK52" s="156"/>
      <c r="AL52" s="120">
        <f>AK52*3</f>
        <v>0</v>
      </c>
      <c r="AM52" s="159" t="s">
        <v>73</v>
      </c>
      <c r="AN52" s="147">
        <f>IF(AM52="si",12,0)</f>
        <v>12</v>
      </c>
      <c r="AO52" s="159"/>
      <c r="AP52" s="120">
        <f>AO52*5</f>
        <v>0</v>
      </c>
      <c r="AQ52" s="159"/>
      <c r="AR52" s="120">
        <f>AQ52*3</f>
        <v>0</v>
      </c>
      <c r="AS52" s="159">
        <v>1</v>
      </c>
      <c r="AT52" s="120">
        <f>AS52*1</f>
        <v>1</v>
      </c>
      <c r="AU52" s="159"/>
      <c r="AV52" s="120">
        <f>AU52*5</f>
        <v>0</v>
      </c>
      <c r="AW52" s="159"/>
      <c r="AX52" s="120">
        <f>IF(AW52="si",5,0)</f>
        <v>0</v>
      </c>
      <c r="AY52" s="159">
        <v>3</v>
      </c>
      <c r="AZ52" s="147">
        <f>AY52*1</f>
        <v>3</v>
      </c>
      <c r="BA52" s="149">
        <f>AL52+AN52+AZ52+IF(AP52+AR52+AT52+AV52+AX52&gt;10,10,AP52+AR52+AT52+AV52+AX52)</f>
        <v>16</v>
      </c>
      <c r="BB52" s="189">
        <f>AA52+AJ52+BA52</f>
        <v>216</v>
      </c>
      <c r="BC52" s="190"/>
    </row>
    <row r="53" spans="1:55" s="73" customFormat="1" ht="16.5" thickBot="1">
      <c r="A53" s="171">
        <v>3</v>
      </c>
      <c r="B53" s="95" t="s">
        <v>181</v>
      </c>
      <c r="C53" s="95" t="s">
        <v>180</v>
      </c>
      <c r="D53" s="94">
        <v>1973</v>
      </c>
      <c r="E53" s="156">
        <v>11</v>
      </c>
      <c r="F53" s="120">
        <f>E53*6</f>
        <v>66</v>
      </c>
      <c r="G53" s="159">
        <v>3</v>
      </c>
      <c r="H53" s="120">
        <f>G53*3</f>
        <v>9</v>
      </c>
      <c r="I53" s="158"/>
      <c r="J53" s="127">
        <f>IF(I53&lt;=4,I53*3,12+(I53-4)*3*2/3)</f>
        <v>0</v>
      </c>
      <c r="K53" s="75"/>
      <c r="L53" s="102">
        <f>K53*3</f>
        <v>0</v>
      </c>
      <c r="M53" s="75"/>
      <c r="N53" s="103">
        <f>IF(M53&lt;=4,M53*3,12+(M53-4)*3*2/3)</f>
        <v>0</v>
      </c>
      <c r="O53" s="75"/>
      <c r="P53" s="102">
        <f>O53*3</f>
        <v>0</v>
      </c>
      <c r="Q53" s="159">
        <v>5</v>
      </c>
      <c r="R53" s="120">
        <f>IF(Q53&gt;5,10,Q53*2)</f>
        <v>10</v>
      </c>
      <c r="S53" s="159">
        <v>5</v>
      </c>
      <c r="T53" s="120">
        <f>S53*3</f>
        <v>15</v>
      </c>
      <c r="U53" s="75"/>
      <c r="V53" s="104">
        <f>U53</f>
        <v>0</v>
      </c>
      <c r="W53" s="159"/>
      <c r="X53" s="120">
        <f>W53*1</f>
        <v>0</v>
      </c>
      <c r="Y53" s="159" t="s">
        <v>73</v>
      </c>
      <c r="Z53" s="120">
        <f>IF(Y53="si",10,0)</f>
        <v>10</v>
      </c>
      <c r="AA53" s="178">
        <f>F53+H53+J53+L53+N53+P53+R53+T53+V53+Z53+X53</f>
        <v>110</v>
      </c>
      <c r="AB53" s="156" t="s">
        <v>73</v>
      </c>
      <c r="AC53" s="120">
        <f>IF(AB53="si",6,0)</f>
        <v>6</v>
      </c>
      <c r="AD53" s="159"/>
      <c r="AE53" s="120">
        <v>0</v>
      </c>
      <c r="AF53" s="159"/>
      <c r="AG53" s="120">
        <f>AF53*3</f>
        <v>0</v>
      </c>
      <c r="AH53" s="159"/>
      <c r="AI53" s="139">
        <f>IF(AH53="si",6,0)</f>
        <v>0</v>
      </c>
      <c r="AJ53" s="138">
        <f>AC53+AE53+AG53+AI53</f>
        <v>6</v>
      </c>
      <c r="AK53" s="156"/>
      <c r="AL53" s="120">
        <f>AK53*3</f>
        <v>0</v>
      </c>
      <c r="AM53" s="159" t="s">
        <v>73</v>
      </c>
      <c r="AN53" s="147">
        <f>IF(AM53="si",12,0)</f>
        <v>12</v>
      </c>
      <c r="AO53" s="159">
        <v>2</v>
      </c>
      <c r="AP53" s="120">
        <f>AO53*5</f>
        <v>10</v>
      </c>
      <c r="AQ53" s="159"/>
      <c r="AR53" s="120">
        <f>AQ53*3</f>
        <v>0</v>
      </c>
      <c r="AS53" s="159">
        <v>1</v>
      </c>
      <c r="AT53" s="120">
        <f>AS53*1</f>
        <v>1</v>
      </c>
      <c r="AU53" s="159"/>
      <c r="AV53" s="120">
        <f>AU53*5</f>
        <v>0</v>
      </c>
      <c r="AW53" s="159"/>
      <c r="AX53" s="120">
        <f>IF(AW53="si",5,0)</f>
        <v>0</v>
      </c>
      <c r="AY53" s="159"/>
      <c r="AZ53" s="147">
        <f>AY53*1</f>
        <v>0</v>
      </c>
      <c r="BA53" s="149">
        <f>AL53+AN53+AZ53+IF(AP53+AR53+AT53+AV53+AX53&gt;10,10,AP53+AR53+AT53+AV53+AX53)</f>
        <v>22</v>
      </c>
      <c r="BB53" s="189">
        <f>AA53+AJ53+BA53</f>
        <v>138</v>
      </c>
      <c r="BC53" s="190"/>
    </row>
    <row r="54" spans="1:55" s="73" customFormat="1" ht="16.5" hidden="1" thickBot="1">
      <c r="A54" s="216" t="s">
        <v>167</v>
      </c>
      <c r="B54" s="245" t="s">
        <v>169</v>
      </c>
      <c r="C54" s="249"/>
      <c r="D54" s="87"/>
      <c r="E54" s="116"/>
      <c r="F54" s="119"/>
      <c r="G54" s="117"/>
      <c r="H54" s="119"/>
      <c r="I54" s="118"/>
      <c r="J54" s="126"/>
      <c r="K54" s="118"/>
      <c r="L54" s="88"/>
      <c r="M54" s="118"/>
      <c r="N54" s="90"/>
      <c r="O54" s="118"/>
      <c r="P54" s="118"/>
      <c r="Q54" s="118"/>
      <c r="R54" s="132"/>
      <c r="S54" s="118"/>
      <c r="T54" s="132"/>
      <c r="U54" s="118"/>
      <c r="V54" s="118"/>
      <c r="W54" s="118"/>
      <c r="X54" s="132"/>
      <c r="Y54" s="118"/>
      <c r="Z54" s="132"/>
      <c r="AA54" s="133"/>
      <c r="AB54" s="116"/>
      <c r="AC54" s="132"/>
      <c r="AD54" s="118"/>
      <c r="AE54" s="132"/>
      <c r="AF54" s="118"/>
      <c r="AG54" s="136"/>
      <c r="AH54" s="118"/>
      <c r="AI54" s="136"/>
      <c r="AJ54" s="137"/>
      <c r="AK54" s="116"/>
      <c r="AL54" s="136"/>
      <c r="AM54" s="118"/>
      <c r="AN54" s="136"/>
      <c r="AO54" s="118"/>
      <c r="AP54" s="136"/>
      <c r="AQ54" s="118"/>
      <c r="AR54" s="136"/>
      <c r="AS54" s="118"/>
      <c r="AT54" s="136"/>
      <c r="AU54" s="118"/>
      <c r="AV54" s="136"/>
      <c r="AW54" s="118"/>
      <c r="AX54" s="136"/>
      <c r="AY54" s="118"/>
      <c r="AZ54" s="136"/>
      <c r="BA54" s="152"/>
      <c r="BB54" s="189"/>
      <c r="BC54" s="190"/>
    </row>
    <row r="55" spans="1:55" s="73" customFormat="1" ht="16.5" hidden="1" thickBot="1">
      <c r="A55" s="169">
        <v>1</v>
      </c>
      <c r="B55" s="113" t="s">
        <v>168</v>
      </c>
      <c r="C55" s="113" t="s">
        <v>170</v>
      </c>
      <c r="D55" s="114">
        <v>1954</v>
      </c>
      <c r="E55" s="164">
        <v>22</v>
      </c>
      <c r="F55" s="120">
        <f>E55*6</f>
        <v>132</v>
      </c>
      <c r="G55" s="158">
        <v>0</v>
      </c>
      <c r="H55" s="125">
        <f>G55*3</f>
        <v>0</v>
      </c>
      <c r="I55" s="158">
        <v>6</v>
      </c>
      <c r="J55" s="127">
        <f>IF(I55&lt;=4,I55*3,12+(I55-4)*3*2/3)</f>
        <v>16</v>
      </c>
      <c r="K55" s="74"/>
      <c r="L55" s="102">
        <f>K55*3</f>
        <v>0</v>
      </c>
      <c r="M55" s="74"/>
      <c r="N55" s="103">
        <f>IF(M55&lt;=4,M55*3,12+(M55-4)*3*2/3)</f>
        <v>0</v>
      </c>
      <c r="O55" s="74"/>
      <c r="P55" s="104">
        <f>O55*3</f>
        <v>0</v>
      </c>
      <c r="Q55" s="158">
        <v>5</v>
      </c>
      <c r="R55" s="123">
        <f>IF(Q55&gt;5,10,Q55*2)</f>
        <v>10</v>
      </c>
      <c r="S55" s="158">
        <v>9</v>
      </c>
      <c r="T55" s="120">
        <f>S55*3</f>
        <v>27</v>
      </c>
      <c r="U55" s="74"/>
      <c r="V55" s="104">
        <f>U55</f>
        <v>0</v>
      </c>
      <c r="W55" s="158"/>
      <c r="X55" s="120">
        <f>W55*1</f>
        <v>0</v>
      </c>
      <c r="Y55" s="158" t="s">
        <v>73</v>
      </c>
      <c r="Z55" s="120">
        <f>IF(Y55="si",10,0)</f>
        <v>10</v>
      </c>
      <c r="AA55" s="135">
        <f>F55+H55+J55+L55+N55+P55+R55+T55+V55+Z55+X55</f>
        <v>195</v>
      </c>
      <c r="AB55" s="164" t="s">
        <v>73</v>
      </c>
      <c r="AC55" s="120">
        <f>IF(AB55="si",6,0)</f>
        <v>6</v>
      </c>
      <c r="AD55" s="158"/>
      <c r="AE55" s="120">
        <f>AD55*4</f>
        <v>0</v>
      </c>
      <c r="AF55" s="158"/>
      <c r="AG55" s="120">
        <f>AF55*3</f>
        <v>0</v>
      </c>
      <c r="AH55" s="158"/>
      <c r="AI55" s="125">
        <f>IF(AH55="si",6,0)</f>
        <v>0</v>
      </c>
      <c r="AJ55" s="138">
        <f>AC55+AE55+AG55+AI55</f>
        <v>6</v>
      </c>
      <c r="AK55" s="164"/>
      <c r="AL55" s="120">
        <f>AK55*3</f>
        <v>0</v>
      </c>
      <c r="AM55" s="158"/>
      <c r="AN55" s="120">
        <f>IF(AM55="si",12,0)</f>
        <v>0</v>
      </c>
      <c r="AO55" s="158">
        <v>1</v>
      </c>
      <c r="AP55" s="120">
        <f>AO55*5</f>
        <v>5</v>
      </c>
      <c r="AQ55" s="158"/>
      <c r="AR55" s="120">
        <f>AQ55*3</f>
        <v>0</v>
      </c>
      <c r="AS55" s="158">
        <v>1</v>
      </c>
      <c r="AT55" s="120">
        <f>AS55*1</f>
        <v>1</v>
      </c>
      <c r="AU55" s="158">
        <v>0</v>
      </c>
      <c r="AV55" s="120">
        <f>AU55*5</f>
        <v>0</v>
      </c>
      <c r="AW55" s="158"/>
      <c r="AX55" s="120">
        <f>IF(AW55="si",5,0)</f>
        <v>0</v>
      </c>
      <c r="AY55" s="158">
        <v>3</v>
      </c>
      <c r="AZ55" s="120">
        <f>AY55*1</f>
        <v>3</v>
      </c>
      <c r="BA55" s="152">
        <f>AL55+AN55+AZ55+IF(AP55+AR55+AT55+AV55+AX55&gt;10,10,AP55+AR55+AT55+AV55+AX55)</f>
        <v>9</v>
      </c>
      <c r="BB55" s="189">
        <f>AA55+AJ55+BA55</f>
        <v>210</v>
      </c>
      <c r="BC55" s="190"/>
    </row>
    <row r="56" spans="1:55" s="73" customFormat="1" ht="16.5" thickBot="1">
      <c r="A56" s="85" t="s">
        <v>171</v>
      </c>
      <c r="B56" s="243" t="s">
        <v>172</v>
      </c>
      <c r="C56" s="244"/>
      <c r="D56" s="82"/>
      <c r="E56" s="154"/>
      <c r="F56" s="122"/>
      <c r="G56" s="161"/>
      <c r="H56" s="122"/>
      <c r="I56" s="161"/>
      <c r="J56" s="129"/>
      <c r="K56" s="86"/>
      <c r="L56" s="108"/>
      <c r="M56" s="86"/>
      <c r="N56" s="109"/>
      <c r="O56" s="86"/>
      <c r="P56" s="86"/>
      <c r="Q56" s="161"/>
      <c r="R56" s="122"/>
      <c r="S56" s="161"/>
      <c r="T56" s="122"/>
      <c r="U56" s="86"/>
      <c r="V56" s="86"/>
      <c r="W56" s="161"/>
      <c r="X56" s="122"/>
      <c r="Y56" s="161"/>
      <c r="Z56" s="122"/>
      <c r="AA56" s="134"/>
      <c r="AB56" s="154"/>
      <c r="AC56" s="122"/>
      <c r="AD56" s="161"/>
      <c r="AE56" s="122"/>
      <c r="AF56" s="161"/>
      <c r="AG56" s="122"/>
      <c r="AH56" s="161"/>
      <c r="AI56" s="142"/>
      <c r="AJ56" s="143"/>
      <c r="AK56" s="154"/>
      <c r="AL56" s="85"/>
      <c r="AM56" s="161"/>
      <c r="AN56" s="85"/>
      <c r="AO56" s="161"/>
      <c r="AP56" s="85"/>
      <c r="AQ56" s="161"/>
      <c r="AR56" s="85"/>
      <c r="AS56" s="161"/>
      <c r="AT56" s="85"/>
      <c r="AU56" s="161"/>
      <c r="AV56" s="85"/>
      <c r="AW56" s="161"/>
      <c r="AX56" s="85"/>
      <c r="AY56" s="161"/>
      <c r="AZ56" s="85"/>
      <c r="BA56" s="151"/>
      <c r="BB56" s="189"/>
      <c r="BC56" s="190"/>
    </row>
    <row r="57" spans="1:55" s="73" customFormat="1" ht="16.5" thickBot="1">
      <c r="A57" s="168">
        <v>1</v>
      </c>
      <c r="B57" s="97" t="s">
        <v>102</v>
      </c>
      <c r="C57" s="97" t="s">
        <v>139</v>
      </c>
      <c r="D57" s="98">
        <v>1958</v>
      </c>
      <c r="E57" s="165">
        <v>16</v>
      </c>
      <c r="F57" s="123">
        <f>E57*6</f>
        <v>96</v>
      </c>
      <c r="G57" s="162"/>
      <c r="H57" s="123">
        <f>G57*3</f>
        <v>0</v>
      </c>
      <c r="I57" s="162">
        <v>8</v>
      </c>
      <c r="J57" s="130">
        <f>IF(I57&lt;=4,I57*3,12+(I57-4)*3*2/3)</f>
        <v>20</v>
      </c>
      <c r="K57" s="89"/>
      <c r="L57" s="110">
        <f>K57*3</f>
        <v>0</v>
      </c>
      <c r="M57" s="89"/>
      <c r="N57" s="111">
        <f>IF(M57&lt;=4,M57*3,12+(M57-4)*3*2/3)</f>
        <v>0</v>
      </c>
      <c r="O57" s="89"/>
      <c r="P57" s="110">
        <f>O57*3</f>
        <v>0</v>
      </c>
      <c r="Q57" s="162">
        <v>5</v>
      </c>
      <c r="R57" s="123">
        <f>IF(Q57&gt;5,10,Q57*2)</f>
        <v>10</v>
      </c>
      <c r="S57" s="162">
        <v>10</v>
      </c>
      <c r="T57" s="123">
        <f>S57*3</f>
        <v>30</v>
      </c>
      <c r="U57" s="89"/>
      <c r="V57" s="112">
        <f>U57</f>
        <v>0</v>
      </c>
      <c r="W57" s="162"/>
      <c r="X57" s="123">
        <f>W57*1</f>
        <v>0</v>
      </c>
      <c r="Y57" s="162" t="s">
        <v>73</v>
      </c>
      <c r="Z57" s="123">
        <f>IF(Y57="si",10,0)</f>
        <v>10</v>
      </c>
      <c r="AA57" s="135">
        <f>F57+H57+J57+L57+N57+P57+R57+T57+V57+Z57+X57</f>
        <v>166</v>
      </c>
      <c r="AB57" s="165"/>
      <c r="AC57" s="123">
        <f>IF(AB57="si",6,0)</f>
        <v>0</v>
      </c>
      <c r="AD57" s="162"/>
      <c r="AE57" s="123">
        <f>AD57*4</f>
        <v>0</v>
      </c>
      <c r="AF57" s="162"/>
      <c r="AG57" s="123">
        <f>AF57*3</f>
        <v>0</v>
      </c>
      <c r="AH57" s="162"/>
      <c r="AI57" s="144">
        <f>IF(AH57="si",6,0)</f>
        <v>0</v>
      </c>
      <c r="AJ57" s="137">
        <f>AC57+AE57+AG57+AI57</f>
        <v>0</v>
      </c>
      <c r="AK57" s="165"/>
      <c r="AL57" s="123">
        <f>AK57*3</f>
        <v>0</v>
      </c>
      <c r="AM57" s="162"/>
      <c r="AN57" s="123">
        <f>IF(AM57="si",12,0)</f>
        <v>0</v>
      </c>
      <c r="AO57" s="162"/>
      <c r="AP57" s="123">
        <f>AO57*5</f>
        <v>0</v>
      </c>
      <c r="AQ57" s="162"/>
      <c r="AR57" s="123">
        <f>AQ57*3</f>
        <v>0</v>
      </c>
      <c r="AS57" s="162"/>
      <c r="AT57" s="123">
        <f>AS57*1</f>
        <v>0</v>
      </c>
      <c r="AU57" s="162"/>
      <c r="AV57" s="123">
        <f>AU57*5</f>
        <v>0</v>
      </c>
      <c r="AW57" s="162"/>
      <c r="AX57" s="123">
        <f>IF(AW57="si",5,0)</f>
        <v>0</v>
      </c>
      <c r="AY57" s="162"/>
      <c r="AZ57" s="123">
        <f>AY57*1</f>
        <v>0</v>
      </c>
      <c r="BA57" s="152">
        <f>AL57+AN57+AZ57+IF(AP57+AR57+AT57+AV57+AX57&gt;10,10,AP57+AR57+AT57+AV57+AX57)</f>
        <v>0</v>
      </c>
      <c r="BB57" s="189">
        <f>AA57+AJ57+BA57</f>
        <v>166</v>
      </c>
      <c r="BC57" s="190"/>
    </row>
    <row r="58" spans="1:55" ht="16.5" thickBot="1">
      <c r="A58" s="85"/>
      <c r="B58" s="243" t="s">
        <v>175</v>
      </c>
      <c r="C58" s="244"/>
      <c r="D58" s="82"/>
      <c r="E58" s="154"/>
      <c r="F58" s="122"/>
      <c r="G58" s="161"/>
      <c r="H58" s="122"/>
      <c r="I58" s="161"/>
      <c r="J58" s="129"/>
      <c r="K58" s="86"/>
      <c r="L58" s="108"/>
      <c r="M58" s="86"/>
      <c r="N58" s="109"/>
      <c r="O58" s="86"/>
      <c r="P58" s="86"/>
      <c r="Q58" s="161"/>
      <c r="R58" s="122"/>
      <c r="S58" s="161"/>
      <c r="T58" s="122"/>
      <c r="U58" s="86"/>
      <c r="V58" s="86"/>
      <c r="W58" s="161"/>
      <c r="X58" s="122"/>
      <c r="Y58" s="161"/>
      <c r="Z58" s="122"/>
      <c r="AA58" s="134"/>
      <c r="AB58" s="154"/>
      <c r="AC58" s="122"/>
      <c r="AD58" s="161"/>
      <c r="AE58" s="122"/>
      <c r="AF58" s="161"/>
      <c r="AG58" s="122"/>
      <c r="AH58" s="161"/>
      <c r="AI58" s="142"/>
      <c r="AJ58" s="143"/>
      <c r="AK58" s="154"/>
      <c r="AL58" s="85"/>
      <c r="AM58" s="161"/>
      <c r="AN58" s="85"/>
      <c r="AO58" s="161"/>
      <c r="AP58" s="85"/>
      <c r="AQ58" s="161"/>
      <c r="AR58" s="85"/>
      <c r="AS58" s="161"/>
      <c r="AT58" s="85"/>
      <c r="AU58" s="161"/>
      <c r="AV58" s="85"/>
      <c r="AW58" s="161"/>
      <c r="AX58" s="85"/>
      <c r="AY58" s="161"/>
      <c r="AZ58" s="85"/>
      <c r="BA58" s="151"/>
      <c r="BB58" s="189"/>
      <c r="BC58" s="190"/>
    </row>
    <row r="59" spans="1:55" ht="16.5" thickBot="1">
      <c r="A59" s="203" t="s">
        <v>187</v>
      </c>
      <c r="B59" s="245" t="s">
        <v>190</v>
      </c>
      <c r="C59" s="246"/>
      <c r="D59" s="82"/>
      <c r="E59" s="154"/>
      <c r="F59" s="122"/>
      <c r="G59" s="161"/>
      <c r="H59" s="122"/>
      <c r="I59" s="161"/>
      <c r="J59" s="129"/>
      <c r="K59" s="86"/>
      <c r="L59" s="108"/>
      <c r="M59" s="86"/>
      <c r="N59" s="109"/>
      <c r="O59" s="86"/>
      <c r="P59" s="86"/>
      <c r="Q59" s="161"/>
      <c r="R59" s="122"/>
      <c r="S59" s="161"/>
      <c r="T59" s="122"/>
      <c r="U59" s="86"/>
      <c r="V59" s="198"/>
      <c r="W59" s="161"/>
      <c r="X59" s="122"/>
      <c r="Y59" s="161"/>
      <c r="Z59" s="122"/>
      <c r="AA59" s="134"/>
      <c r="AB59" s="154"/>
      <c r="AC59" s="122"/>
      <c r="AD59" s="161"/>
      <c r="AE59" s="122"/>
      <c r="AF59" s="161"/>
      <c r="AG59" s="122"/>
      <c r="AH59" s="161"/>
      <c r="AI59" s="142"/>
      <c r="AJ59" s="143"/>
      <c r="AK59" s="154"/>
      <c r="AL59" s="85"/>
      <c r="AM59" s="161"/>
      <c r="AN59" s="85"/>
      <c r="AO59" s="161"/>
      <c r="AP59" s="85"/>
      <c r="AQ59" s="161"/>
      <c r="AR59" s="85"/>
      <c r="AS59" s="161"/>
      <c r="AT59" s="85"/>
      <c r="AU59" s="161"/>
      <c r="AV59" s="85"/>
      <c r="AW59" s="161"/>
      <c r="AX59" s="85"/>
      <c r="AY59" s="161"/>
      <c r="AZ59" s="85"/>
      <c r="BA59" s="151"/>
      <c r="BB59" s="189"/>
      <c r="BC59" s="190"/>
    </row>
    <row r="60" spans="1:55" s="73" customFormat="1" ht="16.5" thickBot="1">
      <c r="A60" s="168">
        <v>1</v>
      </c>
      <c r="B60" s="97" t="s">
        <v>173</v>
      </c>
      <c r="C60" s="97" t="s">
        <v>174</v>
      </c>
      <c r="D60" s="98">
        <v>1955</v>
      </c>
      <c r="E60" s="165">
        <v>29</v>
      </c>
      <c r="F60" s="123">
        <f>E60*6</f>
        <v>174</v>
      </c>
      <c r="G60" s="162"/>
      <c r="H60" s="123">
        <f>G60*3</f>
        <v>0</v>
      </c>
      <c r="I60" s="162">
        <v>7</v>
      </c>
      <c r="J60" s="130">
        <f>IF(I60&lt;=4,I60*3,12+(I60-4)*3*2/3)</f>
        <v>18</v>
      </c>
      <c r="K60" s="89"/>
      <c r="L60" s="110">
        <f>K60*3</f>
        <v>0</v>
      </c>
      <c r="M60" s="89"/>
      <c r="N60" s="111">
        <f>IF(M60&lt;=4,M60*3,12+(M60-4)*3*2/3)</f>
        <v>0</v>
      </c>
      <c r="O60" s="89"/>
      <c r="P60" s="110">
        <f>O60*3</f>
        <v>0</v>
      </c>
      <c r="Q60" s="162">
        <v>5</v>
      </c>
      <c r="R60" s="123">
        <f>IF(Q60&gt;5,10,Q60*2)</f>
        <v>10</v>
      </c>
      <c r="S60" s="162">
        <v>10</v>
      </c>
      <c r="T60" s="123">
        <f>S60*3</f>
        <v>30</v>
      </c>
      <c r="U60" s="89"/>
      <c r="V60" s="112">
        <f>U60</f>
        <v>0</v>
      </c>
      <c r="W60" s="162">
        <v>0</v>
      </c>
      <c r="X60" s="123">
        <f>W60*1</f>
        <v>0</v>
      </c>
      <c r="Y60" s="162" t="s">
        <v>73</v>
      </c>
      <c r="Z60" s="123">
        <f>IF(Y60="si",10,0)</f>
        <v>10</v>
      </c>
      <c r="AA60" s="135">
        <f>F60+H60+J60+L60+N60+P60+R60+T60+V60+Z60+X60</f>
        <v>242</v>
      </c>
      <c r="AB60" s="165" t="s">
        <v>73</v>
      </c>
      <c r="AC60" s="123">
        <f>IF(AB60="si",6,0)</f>
        <v>6</v>
      </c>
      <c r="AD60" s="162"/>
      <c r="AE60" s="123">
        <f>AD60*4</f>
        <v>0</v>
      </c>
      <c r="AF60" s="162"/>
      <c r="AG60" s="123">
        <f>AF60*3</f>
        <v>0</v>
      </c>
      <c r="AH60" s="162"/>
      <c r="AI60" s="144">
        <f>IF(AH60="si",6,0)</f>
        <v>0</v>
      </c>
      <c r="AJ60" s="137">
        <f>AC60+AE60+AG60+AI60</f>
        <v>6</v>
      </c>
      <c r="AK60" s="165"/>
      <c r="AL60" s="123">
        <f>AK60*3</f>
        <v>0</v>
      </c>
      <c r="AM60" s="162"/>
      <c r="AN60" s="123">
        <f>IF(AM60="si",12,0)</f>
        <v>0</v>
      </c>
      <c r="AO60" s="162"/>
      <c r="AP60" s="123">
        <f>AO60*5</f>
        <v>0</v>
      </c>
      <c r="AQ60" s="162"/>
      <c r="AR60" s="123">
        <f>AQ60*3</f>
        <v>0</v>
      </c>
      <c r="AS60" s="162"/>
      <c r="AT60" s="123">
        <f>AS60*1</f>
        <v>0</v>
      </c>
      <c r="AU60" s="162">
        <v>1</v>
      </c>
      <c r="AV60" s="123">
        <f>AU60*5</f>
        <v>5</v>
      </c>
      <c r="AW60" s="162"/>
      <c r="AX60" s="123">
        <f>IF(AW60="si",5,0)</f>
        <v>0</v>
      </c>
      <c r="AY60" s="162"/>
      <c r="AZ60" s="123">
        <f>AY60*1</f>
        <v>0</v>
      </c>
      <c r="BA60" s="152">
        <f>AL60+AN60+AZ60+IF(AP60+AR60+AT60+AV60+AX60&gt;10,10,AP60+AR60+AT60+AV60+AX60)</f>
        <v>5</v>
      </c>
      <c r="BB60" s="189">
        <f>AA60+AJ60+BA60</f>
        <v>253</v>
      </c>
      <c r="BC60" s="190"/>
    </row>
    <row r="61" spans="1:55" s="73" customFormat="1" ht="16.5" thickBot="1">
      <c r="A61" s="202" t="s">
        <v>188</v>
      </c>
      <c r="B61" s="247" t="s">
        <v>189</v>
      </c>
      <c r="C61" s="248"/>
      <c r="D61" s="87"/>
      <c r="E61" s="116"/>
      <c r="F61" s="123"/>
      <c r="G61" s="118"/>
      <c r="H61" s="123"/>
      <c r="I61" s="118"/>
      <c r="J61" s="130"/>
      <c r="K61" s="117"/>
      <c r="L61" s="110"/>
      <c r="M61" s="117"/>
      <c r="N61" s="111"/>
      <c r="O61" s="117"/>
      <c r="P61" s="110"/>
      <c r="Q61" s="118"/>
      <c r="R61" s="123"/>
      <c r="S61" s="118"/>
      <c r="T61" s="123"/>
      <c r="U61" s="117"/>
      <c r="V61" s="112"/>
      <c r="W61" s="118"/>
      <c r="X61" s="123"/>
      <c r="Y61" s="118"/>
      <c r="Z61" s="123"/>
      <c r="AA61" s="135"/>
      <c r="AB61" s="116"/>
      <c r="AC61" s="123"/>
      <c r="AD61" s="118"/>
      <c r="AE61" s="123"/>
      <c r="AF61" s="118"/>
      <c r="AG61" s="123"/>
      <c r="AH61" s="118"/>
      <c r="AI61" s="144"/>
      <c r="AJ61" s="137"/>
      <c r="AK61" s="116"/>
      <c r="AL61" s="123"/>
      <c r="AM61" s="118"/>
      <c r="AN61" s="123"/>
      <c r="AO61" s="118"/>
      <c r="AP61" s="123"/>
      <c r="AQ61" s="118"/>
      <c r="AR61" s="123"/>
      <c r="AS61" s="118"/>
      <c r="AT61" s="123"/>
      <c r="AU61" s="118"/>
      <c r="AV61" s="123"/>
      <c r="AW61" s="118"/>
      <c r="AX61" s="123"/>
      <c r="AY61" s="118"/>
      <c r="AZ61" s="123"/>
      <c r="BA61" s="152"/>
      <c r="BB61" s="189"/>
      <c r="BC61" s="190"/>
    </row>
    <row r="62" spans="1:55" s="73" customFormat="1" ht="16.5" thickBot="1">
      <c r="A62" s="168">
        <v>1</v>
      </c>
      <c r="B62" s="97" t="s">
        <v>183</v>
      </c>
      <c r="C62" s="97" t="s">
        <v>139</v>
      </c>
      <c r="D62" s="98">
        <v>1965</v>
      </c>
      <c r="E62" s="165">
        <v>8</v>
      </c>
      <c r="F62" s="123">
        <f>E62*6</f>
        <v>48</v>
      </c>
      <c r="G62" s="162"/>
      <c r="H62" s="123">
        <f>G62*3</f>
        <v>0</v>
      </c>
      <c r="I62" s="162">
        <v>6</v>
      </c>
      <c r="J62" s="130">
        <f>IF(I62&lt;=4,I62*3,12+(I62-4)*3*2/3)</f>
        <v>16</v>
      </c>
      <c r="K62" s="89"/>
      <c r="L62" s="110">
        <f>K62*3</f>
        <v>0</v>
      </c>
      <c r="M62" s="89"/>
      <c r="N62" s="111">
        <f>IF(M62&lt;=4,M62*3,12+(M62-4)*3*2/3)</f>
        <v>0</v>
      </c>
      <c r="O62" s="89"/>
      <c r="P62" s="110">
        <f>O62*3</f>
        <v>0</v>
      </c>
      <c r="Q62" s="162">
        <v>2</v>
      </c>
      <c r="R62" s="123">
        <f>IF(Q62&gt;5,10,Q62*2)</f>
        <v>4</v>
      </c>
      <c r="S62" s="162">
        <v>0</v>
      </c>
      <c r="T62" s="123">
        <v>0</v>
      </c>
      <c r="U62" s="89"/>
      <c r="V62" s="112">
        <f>U62</f>
        <v>0</v>
      </c>
      <c r="W62" s="162">
        <v>0</v>
      </c>
      <c r="X62" s="123">
        <f>W62*1</f>
        <v>0</v>
      </c>
      <c r="Y62" s="162"/>
      <c r="Z62" s="123">
        <v>0</v>
      </c>
      <c r="AA62" s="135">
        <f>F62+H62+J62+L62+N62+P62+R62+T62+V62+Z62+X62</f>
        <v>68</v>
      </c>
      <c r="AB62" s="165" t="s">
        <v>73</v>
      </c>
      <c r="AC62" s="123">
        <f>IF(AB62="si",6,0)</f>
        <v>6</v>
      </c>
      <c r="AD62" s="162"/>
      <c r="AE62" s="123">
        <f>AD62*4</f>
        <v>0</v>
      </c>
      <c r="AF62" s="162"/>
      <c r="AG62" s="123">
        <f>AF62*3</f>
        <v>0</v>
      </c>
      <c r="AH62" s="162"/>
      <c r="AI62" s="144">
        <f>IF(AH62="si",6,0)</f>
        <v>0</v>
      </c>
      <c r="AJ62" s="137">
        <f>AC62+AE62+AG62+AI62</f>
        <v>6</v>
      </c>
      <c r="AK62" s="165"/>
      <c r="AL62" s="123">
        <f>AK62*3</f>
        <v>0</v>
      </c>
      <c r="AM62" s="162" t="s">
        <v>184</v>
      </c>
      <c r="AN62" s="123">
        <f>IF(AM62="si",12,0)</f>
        <v>12</v>
      </c>
      <c r="AO62" s="162"/>
      <c r="AP62" s="123">
        <f>AO62*5</f>
        <v>0</v>
      </c>
      <c r="AQ62" s="162"/>
      <c r="AR62" s="123">
        <f>AQ62*3</f>
        <v>0</v>
      </c>
      <c r="AS62" s="162">
        <v>3</v>
      </c>
      <c r="AT62" s="123">
        <v>3</v>
      </c>
      <c r="AU62" s="162">
        <v>1</v>
      </c>
      <c r="AV62" s="123">
        <v>5</v>
      </c>
      <c r="AW62" s="162"/>
      <c r="AX62" s="123">
        <f>IF(AW62="si",5,0)</f>
        <v>0</v>
      </c>
      <c r="AY62" s="162"/>
      <c r="AZ62" s="123">
        <v>1</v>
      </c>
      <c r="BA62" s="152">
        <f>AL62+AN62+AZ62+IF(AP62+AR62+AT62+AV62+AX62&gt;10,10,AP62+AR62+AT62+AV62+AX62)</f>
        <v>21</v>
      </c>
      <c r="BB62" s="189">
        <f>AA62+AJ62+BA62</f>
        <v>95</v>
      </c>
      <c r="BC62" s="190"/>
    </row>
    <row r="63" spans="1:55">
      <c r="A63" s="213"/>
      <c r="B63" s="242"/>
      <c r="C63" s="242"/>
      <c r="D63" s="214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7"/>
      <c r="U63" s="77"/>
      <c r="V63" s="77"/>
      <c r="W63" s="77"/>
      <c r="X63" s="77"/>
      <c r="Y63" s="80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8"/>
      <c r="AY63" s="78"/>
      <c r="AZ63" s="78"/>
      <c r="BA63" s="78"/>
      <c r="BB63" s="78"/>
      <c r="BC63" s="79"/>
    </row>
    <row r="64" spans="1:55">
      <c r="A64" s="23"/>
      <c r="B64" s="22"/>
      <c r="C64" s="22"/>
      <c r="D64" s="23"/>
      <c r="E64" s="23"/>
      <c r="F64" s="24"/>
      <c r="G64" s="23"/>
      <c r="H64" s="24"/>
      <c r="I64" s="24"/>
      <c r="J64" s="24"/>
      <c r="K64" s="24"/>
      <c r="L64" s="24"/>
      <c r="M64" s="23"/>
      <c r="N64" s="24"/>
      <c r="O64" s="24"/>
      <c r="P64" s="24"/>
      <c r="Q64" s="23"/>
      <c r="R64" s="24"/>
      <c r="S64" s="23"/>
      <c r="T64" s="24"/>
      <c r="U64" s="24"/>
      <c r="V64" s="24"/>
      <c r="W64" s="24"/>
      <c r="X64" s="24"/>
      <c r="Y64" s="24"/>
      <c r="Z64" s="24"/>
      <c r="AA64" s="24"/>
      <c r="AB64" s="23"/>
      <c r="AC64" s="24"/>
      <c r="AD64" s="23"/>
      <c r="AE64" s="24"/>
      <c r="AF64" s="23"/>
      <c r="AG64" s="24"/>
      <c r="AH64" s="23"/>
      <c r="AI64" s="24"/>
      <c r="AJ64" s="24"/>
      <c r="AK64" s="23"/>
      <c r="AL64" s="24"/>
      <c r="AM64" s="23"/>
      <c r="AN64" s="24"/>
      <c r="AO64" s="23"/>
      <c r="AP64" s="24"/>
      <c r="AQ64" s="23"/>
      <c r="AR64" s="24"/>
      <c r="AS64" s="23"/>
      <c r="AT64" s="24"/>
      <c r="AU64" s="23"/>
      <c r="AV64" s="24"/>
      <c r="AW64" s="23"/>
      <c r="AX64" s="24"/>
      <c r="AY64" s="78"/>
      <c r="AZ64" s="78"/>
      <c r="BA64" s="78"/>
      <c r="BB64" s="78"/>
      <c r="BC64" s="79"/>
    </row>
    <row r="65" spans="1:55">
      <c r="A65" s="23"/>
      <c r="B65" s="23"/>
      <c r="C65" s="23" t="s">
        <v>200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78"/>
      <c r="AL65" s="23" t="s">
        <v>80</v>
      </c>
      <c r="AM65" s="23"/>
      <c r="AN65" s="23"/>
      <c r="AO65" s="23"/>
      <c r="AP65" s="23"/>
      <c r="AQ65" s="23"/>
      <c r="AR65" s="23"/>
      <c r="AS65" s="23"/>
      <c r="AT65" s="23"/>
      <c r="AU65" s="23"/>
      <c r="AV65" s="24"/>
      <c r="AW65" s="23"/>
      <c r="AX65" s="24"/>
      <c r="AY65" s="78"/>
      <c r="AZ65" s="78"/>
      <c r="BA65" s="78"/>
      <c r="BB65" s="78"/>
      <c r="BC65" s="79"/>
    </row>
    <row r="66" spans="1:55">
      <c r="A66" s="23"/>
      <c r="B66" s="22"/>
      <c r="C66" s="22"/>
      <c r="D66" s="23"/>
      <c r="E66" s="23"/>
      <c r="F66" s="24"/>
      <c r="G66" s="23"/>
      <c r="H66" s="24"/>
      <c r="I66" s="24"/>
      <c r="J66" s="24"/>
      <c r="K66" s="24"/>
      <c r="L66" s="24"/>
      <c r="M66" s="23"/>
      <c r="N66" s="24"/>
      <c r="O66" s="24"/>
      <c r="P66" s="24"/>
      <c r="Q66" s="23"/>
      <c r="R66" s="24"/>
      <c r="S66" s="23"/>
      <c r="T66" s="24"/>
      <c r="U66" s="24"/>
      <c r="V66" s="24"/>
      <c r="W66" s="24"/>
      <c r="X66" s="24"/>
      <c r="Y66" s="24"/>
      <c r="Z66" s="24"/>
      <c r="AA66" s="24"/>
      <c r="AB66" s="23"/>
      <c r="AC66" s="24"/>
      <c r="AD66" s="23"/>
      <c r="AE66" s="24"/>
      <c r="AF66" s="23"/>
      <c r="AG66" s="24"/>
      <c r="AH66" s="23"/>
      <c r="AI66" s="24"/>
      <c r="AJ66" s="24"/>
      <c r="AK66" s="81" t="s">
        <v>0</v>
      </c>
      <c r="AL66" s="23" t="s">
        <v>176</v>
      </c>
      <c r="AN66" s="24"/>
      <c r="AO66" s="23"/>
      <c r="AP66" s="24"/>
      <c r="AQ66" s="23"/>
      <c r="AR66" s="24"/>
      <c r="AS66" s="23"/>
      <c r="AT66" s="24"/>
      <c r="AU66" s="23"/>
      <c r="AV66" s="24"/>
      <c r="AW66" s="23"/>
      <c r="AX66" s="24"/>
      <c r="AY66" s="78"/>
      <c r="AZ66" s="78"/>
      <c r="BA66" s="78"/>
      <c r="BB66" s="78"/>
    </row>
  </sheetData>
  <sheetProtection selectLockedCells="1"/>
  <customSheetViews>
    <customSheetView guid="{69E64E8C-DD06-4395-9FA7-3DA17C860BC2}" showPageBreaks="1" showGridLines="0" printArea="1" hiddenColumns="1">
      <pane xSplit="4" ySplit="6" topLeftCell="E7" activePane="bottomRight" state="frozen"/>
      <selection pane="bottomRight" activeCell="J56" sqref="J56"/>
      <pageMargins left="0.78740157480314965" right="0.78740157480314965" top="0.35433070866141736" bottom="0.27559055118110237" header="0.15748031496062992" footer="0.15748031496062992"/>
      <printOptions horizontalCentered="1"/>
      <pageSetup paperSize="8" scale="65" orientation="landscape" horizontalDpi="4294967293" verticalDpi="360" r:id="rId1"/>
      <headerFooter alignWithMargins="0"/>
    </customSheetView>
  </customSheetViews>
  <mergeCells count="42">
    <mergeCell ref="E2:Z2"/>
    <mergeCell ref="AB2:AI2"/>
    <mergeCell ref="E3:F3"/>
    <mergeCell ref="G3:H3"/>
    <mergeCell ref="I3:J3"/>
    <mergeCell ref="Q3:T3"/>
    <mergeCell ref="Y3:Z3"/>
    <mergeCell ref="B47:C47"/>
    <mergeCell ref="B32:C32"/>
    <mergeCell ref="B43:C43"/>
    <mergeCell ref="B45:C45"/>
    <mergeCell ref="B35:C35"/>
    <mergeCell ref="AY3:AZ3"/>
    <mergeCell ref="I4:J4"/>
    <mergeCell ref="AO4:AZ4"/>
    <mergeCell ref="AD3:AE3"/>
    <mergeCell ref="AF3:AG3"/>
    <mergeCell ref="O24:P24"/>
    <mergeCell ref="AS3:AT3"/>
    <mergeCell ref="AH3:AI3"/>
    <mergeCell ref="AW3:AX3"/>
    <mergeCell ref="AB3:AC3"/>
    <mergeCell ref="AO3:AP3"/>
    <mergeCell ref="AQ3:AR3"/>
    <mergeCell ref="AU3:AV3"/>
    <mergeCell ref="AM3:AN3"/>
    <mergeCell ref="AK3:AL3"/>
    <mergeCell ref="B7:C7"/>
    <mergeCell ref="B9:C9"/>
    <mergeCell ref="B29:C29"/>
    <mergeCell ref="B26:C26"/>
    <mergeCell ref="B18:C18"/>
    <mergeCell ref="B14:C14"/>
    <mergeCell ref="B21:C21"/>
    <mergeCell ref="B63:C63"/>
    <mergeCell ref="B49:C49"/>
    <mergeCell ref="B50:C50"/>
    <mergeCell ref="B59:C59"/>
    <mergeCell ref="B61:C61"/>
    <mergeCell ref="B58:C58"/>
    <mergeCell ref="B54:C54"/>
    <mergeCell ref="B56:C56"/>
  </mergeCells>
  <phoneticPr fontId="27" type="noConversion"/>
  <printOptions horizontalCentered="1"/>
  <pageMargins left="0.78740157480314965" right="0.78740157480314965" top="0.35433070866141736" bottom="0.27559055118110237" header="0.15748031496062992" footer="0.15748031496062992"/>
  <pageSetup paperSize="8" scale="65" orientation="landscape" horizontalDpi="4294967293" verticalDpi="36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9E64E8C-DD06-4395-9FA7-3DA17C860BC2}">
      <pageMargins left="0.7" right="0.7" top="0.75" bottom="0.75" header="0.3" footer="0.3"/>
    </customSheetView>
  </customSheetViews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ITCG BARONIO SEC. - DOCENTI</vt:lpstr>
      <vt:lpstr>Foglio1</vt:lpstr>
      <vt:lpstr>'ITCG BARONIO SEC. - DOCENTI'!Area_stampa</vt:lpstr>
      <vt:lpstr>'ITCG BARONIO SEC. - DOCENTI'!Titoli_stampa</vt:lpstr>
    </vt:vector>
  </TitlesOfParts>
  <Company>Direzione Did. Stat. Ischia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Dir.Scol. Franco De Stefano</dc:creator>
  <cp:lastModifiedBy>l.dantona</cp:lastModifiedBy>
  <cp:lastPrinted>2016-04-28T11:37:46Z</cp:lastPrinted>
  <dcterms:created xsi:type="dcterms:W3CDTF">2002-01-22T21:59:47Z</dcterms:created>
  <dcterms:modified xsi:type="dcterms:W3CDTF">2016-04-29T07:01:05Z</dcterms:modified>
</cp:coreProperties>
</file>