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35" yWindow="-15" windowWidth="7680" windowHeight="9090"/>
  </bookViews>
  <sheets>
    <sheet name="ITCG BARONIO SEC. - DOCENTI" sheetId="1" r:id="rId1"/>
    <sheet name="Foglio1" sheetId="2" r:id="rId2"/>
  </sheets>
  <definedNames>
    <definedName name="_xlnm.Print_Area" localSheetId="0">'ITCG BARONIO SEC. - DOCENTI'!$A$1:$BC$63</definedName>
    <definedName name="_xlnm.Print_Titles" localSheetId="0">'ITCG BARONIO SEC. - DOCENTI'!$1:$6</definedName>
    <definedName name="Z_69E64E8C_DD06_4395_9FA7_3DA17C860BC2_.wvu.Cols" localSheetId="0" hidden="1">'ITCG BARONIO SEC. - DOCENTI'!$K:$P,'ITCG BARONIO SEC. - DOCENTI'!$U:$V</definedName>
    <definedName name="Z_69E64E8C_DD06_4395_9FA7_3DA17C860BC2_.wvu.PrintArea" localSheetId="0" hidden="1">'ITCG BARONIO SEC. - DOCENTI'!$A$1:$BC$63</definedName>
    <definedName name="Z_69E64E8C_DD06_4395_9FA7_3DA17C860BC2_.wvu.PrintTitles" localSheetId="0" hidden="1">'ITCG BARONIO SEC. - DOCENTI'!$1:$6</definedName>
  </definedNames>
  <calcPr calcId="145621"/>
  <customWorkbookViews>
    <customWorkbookView name="contabilita1 - Visualizzazione personale" guid="{69E64E8C-DD06-4395-9FA7-3DA17C860BC2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F60" i="1" l="1"/>
  <c r="AA60" i="1" s="1"/>
  <c r="H60" i="1"/>
  <c r="J60" i="1"/>
  <c r="L60" i="1"/>
  <c r="N60" i="1"/>
  <c r="P60" i="1"/>
  <c r="R60" i="1"/>
  <c r="T60" i="1"/>
  <c r="V60" i="1"/>
  <c r="Z60" i="1"/>
  <c r="X60" i="1"/>
  <c r="AC60" i="1"/>
  <c r="AE60" i="1"/>
  <c r="AG60" i="1"/>
  <c r="AI60" i="1"/>
  <c r="AJ60" i="1" s="1"/>
  <c r="AL60" i="1"/>
  <c r="AN60" i="1"/>
  <c r="BA60" i="1" s="1"/>
  <c r="AZ60" i="1"/>
  <c r="AP60" i="1"/>
  <c r="AR60" i="1"/>
  <c r="AT60" i="1"/>
  <c r="AV60" i="1"/>
  <c r="AX60" i="1"/>
  <c r="AV57" i="1"/>
  <c r="AV56" i="1"/>
  <c r="AL57" i="1"/>
  <c r="AN57" i="1"/>
  <c r="AZ57" i="1"/>
  <c r="AP57" i="1"/>
  <c r="AR57" i="1"/>
  <c r="AT57" i="1"/>
  <c r="BA57" i="1" s="1"/>
  <c r="AX57" i="1"/>
  <c r="F57" i="1"/>
  <c r="H57" i="1"/>
  <c r="J57" i="1"/>
  <c r="L57" i="1"/>
  <c r="N57" i="1"/>
  <c r="P57" i="1"/>
  <c r="R57" i="1"/>
  <c r="T57" i="1"/>
  <c r="V57" i="1"/>
  <c r="Z57" i="1"/>
  <c r="AA57" i="1" s="1"/>
  <c r="BB57" i="1" s="1"/>
  <c r="X57" i="1"/>
  <c r="AC57" i="1"/>
  <c r="AE57" i="1"/>
  <c r="AJ57" i="1" s="1"/>
  <c r="AG57" i="1"/>
  <c r="AI57" i="1"/>
  <c r="Z56" i="1"/>
  <c r="AZ56" i="1"/>
  <c r="AT56" i="1"/>
  <c r="T56" i="1"/>
  <c r="F50" i="1"/>
  <c r="H50" i="1"/>
  <c r="J50" i="1"/>
  <c r="L50" i="1"/>
  <c r="N50" i="1"/>
  <c r="P50" i="1"/>
  <c r="R50" i="1"/>
  <c r="T50" i="1"/>
  <c r="V50" i="1"/>
  <c r="X50" i="1"/>
  <c r="Z50" i="1"/>
  <c r="AA50" i="1"/>
  <c r="AC50" i="1"/>
  <c r="AE50" i="1"/>
  <c r="AJ50" i="1" s="1"/>
  <c r="AG50" i="1"/>
  <c r="AI50" i="1"/>
  <c r="AL50" i="1"/>
  <c r="AN50" i="1"/>
  <c r="AP50" i="1"/>
  <c r="BA50" i="1" s="1"/>
  <c r="AR50" i="1"/>
  <c r="AT50" i="1"/>
  <c r="AV50" i="1"/>
  <c r="AX50" i="1"/>
  <c r="AZ50" i="1"/>
  <c r="F47" i="1"/>
  <c r="AA47" i="1" s="1"/>
  <c r="H47" i="1"/>
  <c r="J47" i="1"/>
  <c r="L47" i="1"/>
  <c r="N47" i="1"/>
  <c r="P47" i="1"/>
  <c r="R47" i="1"/>
  <c r="T47" i="1"/>
  <c r="V47" i="1"/>
  <c r="X47" i="1"/>
  <c r="Z47" i="1"/>
  <c r="AC47" i="1"/>
  <c r="AE47" i="1"/>
  <c r="AG47" i="1"/>
  <c r="AI47" i="1"/>
  <c r="AJ47" i="1"/>
  <c r="AL47" i="1"/>
  <c r="AN47" i="1"/>
  <c r="BA47" i="1" s="1"/>
  <c r="AP47" i="1"/>
  <c r="AR47" i="1"/>
  <c r="AT47" i="1"/>
  <c r="AV47" i="1"/>
  <c r="AX47" i="1"/>
  <c r="AZ47" i="1"/>
  <c r="F48" i="1"/>
  <c r="H48" i="1"/>
  <c r="AA48" i="1" s="1"/>
  <c r="BB48" i="1" s="1"/>
  <c r="J48" i="1"/>
  <c r="L48" i="1"/>
  <c r="N48" i="1"/>
  <c r="P48" i="1"/>
  <c r="R48" i="1"/>
  <c r="T48" i="1"/>
  <c r="V48" i="1"/>
  <c r="X48" i="1"/>
  <c r="Z48" i="1"/>
  <c r="AC48" i="1"/>
  <c r="AE48" i="1"/>
  <c r="AJ48" i="1" s="1"/>
  <c r="AG48" i="1"/>
  <c r="AI48" i="1"/>
  <c r="AL48" i="1"/>
  <c r="AN48" i="1"/>
  <c r="AP48" i="1"/>
  <c r="AR48" i="1"/>
  <c r="AT48" i="1"/>
  <c r="AV48" i="1"/>
  <c r="AX48" i="1"/>
  <c r="AZ48" i="1"/>
  <c r="BA48" i="1"/>
  <c r="X42" i="1"/>
  <c r="AL42" i="1"/>
  <c r="AN42" i="1"/>
  <c r="BA42" i="1" s="1"/>
  <c r="AP42" i="1"/>
  <c r="AR42" i="1"/>
  <c r="AT42" i="1"/>
  <c r="AV42" i="1"/>
  <c r="AX42" i="1"/>
  <c r="AZ42" i="1"/>
  <c r="J42" i="1"/>
  <c r="AA42" i="1" s="1"/>
  <c r="R42" i="1"/>
  <c r="F42" i="1"/>
  <c r="H42" i="1"/>
  <c r="T42" i="1"/>
  <c r="Z42" i="1"/>
  <c r="AC42" i="1"/>
  <c r="AE42" i="1"/>
  <c r="AJ42" i="1" s="1"/>
  <c r="AG42" i="1"/>
  <c r="AI42" i="1"/>
  <c r="AT37" i="1"/>
  <c r="F37" i="1"/>
  <c r="AA37" i="1" s="1"/>
  <c r="H37" i="1"/>
  <c r="J37" i="1"/>
  <c r="L37" i="1"/>
  <c r="N37" i="1"/>
  <c r="P37" i="1"/>
  <c r="R37" i="1"/>
  <c r="T37" i="1"/>
  <c r="V37" i="1"/>
  <c r="X37" i="1"/>
  <c r="Z37" i="1"/>
  <c r="AC37" i="1"/>
  <c r="AE37" i="1"/>
  <c r="AG37" i="1"/>
  <c r="AJ37" i="1" s="1"/>
  <c r="AI37" i="1"/>
  <c r="AL37" i="1"/>
  <c r="AN37" i="1"/>
  <c r="BA37" i="1" s="1"/>
  <c r="AP37" i="1"/>
  <c r="AR37" i="1"/>
  <c r="AV37" i="1"/>
  <c r="AX37" i="1"/>
  <c r="AZ37" i="1"/>
  <c r="F38" i="1"/>
  <c r="AA38" i="1" s="1"/>
  <c r="BB38" i="1" s="1"/>
  <c r="H38" i="1"/>
  <c r="J38" i="1"/>
  <c r="L38" i="1"/>
  <c r="N38" i="1"/>
  <c r="P38" i="1"/>
  <c r="R38" i="1"/>
  <c r="T38" i="1"/>
  <c r="V38" i="1"/>
  <c r="X38" i="1"/>
  <c r="Z38" i="1"/>
  <c r="AC38" i="1"/>
  <c r="AE38" i="1"/>
  <c r="AG38" i="1"/>
  <c r="AI38" i="1"/>
  <c r="AJ38" i="1"/>
  <c r="AL38" i="1"/>
  <c r="AN38" i="1"/>
  <c r="BA38" i="1" s="1"/>
  <c r="AP38" i="1"/>
  <c r="AR38" i="1"/>
  <c r="AT38" i="1"/>
  <c r="AV38" i="1"/>
  <c r="AX38" i="1"/>
  <c r="AZ38" i="1"/>
  <c r="AX28" i="1"/>
  <c r="AX26" i="1"/>
  <c r="AT26" i="1"/>
  <c r="AL26" i="1"/>
  <c r="AN26" i="1"/>
  <c r="AZ26" i="1"/>
  <c r="AP26" i="1"/>
  <c r="AR26" i="1"/>
  <c r="AV26" i="1"/>
  <c r="BA26" i="1"/>
  <c r="Z28" i="1"/>
  <c r="AL28" i="1"/>
  <c r="AC25" i="1"/>
  <c r="AE25" i="1"/>
  <c r="AJ25" i="1" s="1"/>
  <c r="AG25" i="1"/>
  <c r="AI25" i="1"/>
  <c r="AC27" i="1"/>
  <c r="AG27" i="1"/>
  <c r="AE27" i="1"/>
  <c r="AI27" i="1"/>
  <c r="AJ27" i="1"/>
  <c r="F25" i="1"/>
  <c r="J25" i="1"/>
  <c r="R25" i="1"/>
  <c r="T25" i="1"/>
  <c r="H25" i="1"/>
  <c r="Z25" i="1"/>
  <c r="X25" i="1"/>
  <c r="AA25" i="1"/>
  <c r="AN25" i="1"/>
  <c r="AV25" i="1"/>
  <c r="AX25" i="1"/>
  <c r="AZ25" i="1"/>
  <c r="BA25" i="1" s="1"/>
  <c r="AL25" i="1"/>
  <c r="AP25" i="1"/>
  <c r="AR25" i="1"/>
  <c r="AT25" i="1"/>
  <c r="F27" i="1"/>
  <c r="H27" i="1"/>
  <c r="AA27" i="1" s="1"/>
  <c r="J27" i="1"/>
  <c r="R27" i="1"/>
  <c r="T27" i="1"/>
  <c r="Z27" i="1"/>
  <c r="X27" i="1"/>
  <c r="AV27" i="1"/>
  <c r="AX27" i="1"/>
  <c r="AZ27" i="1"/>
  <c r="AL27" i="1"/>
  <c r="BA27" i="1" s="1"/>
  <c r="AN27" i="1"/>
  <c r="AP27" i="1"/>
  <c r="AR27" i="1"/>
  <c r="AT27" i="1"/>
  <c r="T28" i="1"/>
  <c r="H28" i="1"/>
  <c r="F30" i="1"/>
  <c r="AL15" i="1"/>
  <c r="AN15" i="1"/>
  <c r="AZ15" i="1"/>
  <c r="AP15" i="1"/>
  <c r="AR15" i="1"/>
  <c r="AT15" i="1"/>
  <c r="AV15" i="1"/>
  <c r="AX15" i="1"/>
  <c r="BA15" i="1"/>
  <c r="AZ14" i="1"/>
  <c r="AP14" i="1"/>
  <c r="AL14" i="1"/>
  <c r="AN14" i="1"/>
  <c r="BA14" i="1" s="1"/>
  <c r="AR14" i="1"/>
  <c r="AT14" i="1"/>
  <c r="AV14" i="1"/>
  <c r="AX14" i="1"/>
  <c r="F15" i="1"/>
  <c r="AA15" i="1" s="1"/>
  <c r="BB15" i="1" s="1"/>
  <c r="H15" i="1"/>
  <c r="J15" i="1"/>
  <c r="R15" i="1"/>
  <c r="T15" i="1"/>
  <c r="Z15" i="1"/>
  <c r="X15" i="1"/>
  <c r="AG15" i="1"/>
  <c r="AC15" i="1"/>
  <c r="AE15" i="1"/>
  <c r="AJ15" i="1" s="1"/>
  <c r="AI15" i="1"/>
  <c r="AL19" i="1"/>
  <c r="BA19" i="1" s="1"/>
  <c r="AL21" i="1"/>
  <c r="AL20" i="1"/>
  <c r="X19" i="1"/>
  <c r="F19" i="1"/>
  <c r="AA19" i="1" s="1"/>
  <c r="BB19" i="1" s="1"/>
  <c r="H19" i="1"/>
  <c r="J19" i="1"/>
  <c r="R19" i="1"/>
  <c r="T19" i="1"/>
  <c r="Z19" i="1"/>
  <c r="AZ19" i="1"/>
  <c r="AN19" i="1"/>
  <c r="AP19" i="1"/>
  <c r="AR19" i="1"/>
  <c r="AT19" i="1"/>
  <c r="AV19" i="1"/>
  <c r="AX19" i="1"/>
  <c r="AC19" i="1"/>
  <c r="AE19" i="1"/>
  <c r="AJ19" i="1" s="1"/>
  <c r="AG19" i="1"/>
  <c r="AI19" i="1"/>
  <c r="AZ21" i="1"/>
  <c r="AT21" i="1"/>
  <c r="AN21" i="1"/>
  <c r="AP21" i="1"/>
  <c r="AR21" i="1"/>
  <c r="AV21" i="1"/>
  <c r="AX21" i="1"/>
  <c r="BA21" i="1"/>
  <c r="F21" i="1"/>
  <c r="J21" i="1"/>
  <c r="X21" i="1"/>
  <c r="H21" i="1"/>
  <c r="R21" i="1"/>
  <c r="T21" i="1"/>
  <c r="Z21" i="1"/>
  <c r="AA21" i="1"/>
  <c r="BB21" i="1" s="1"/>
  <c r="AC21" i="1"/>
  <c r="AG21" i="1"/>
  <c r="AJ21" i="1" s="1"/>
  <c r="AE21" i="1"/>
  <c r="AI21" i="1"/>
  <c r="AN20" i="1"/>
  <c r="AT20" i="1"/>
  <c r="BA20" i="1" s="1"/>
  <c r="AZ20" i="1"/>
  <c r="AP20" i="1"/>
  <c r="AR20" i="1"/>
  <c r="AV20" i="1"/>
  <c r="AX20" i="1"/>
  <c r="F20" i="1"/>
  <c r="J20" i="1"/>
  <c r="AA20" i="1" s="1"/>
  <c r="BB20" i="1" s="1"/>
  <c r="R20" i="1"/>
  <c r="T20" i="1"/>
  <c r="H20" i="1"/>
  <c r="Z20" i="1"/>
  <c r="X20" i="1"/>
  <c r="AG20" i="1"/>
  <c r="AC20" i="1"/>
  <c r="AJ20" i="1" s="1"/>
  <c r="AE20" i="1"/>
  <c r="AI20" i="1"/>
  <c r="AX18" i="1"/>
  <c r="AV18" i="1"/>
  <c r="AT18" i="1"/>
  <c r="AR18" i="1"/>
  <c r="AP18" i="1"/>
  <c r="AP17" i="1"/>
  <c r="AN18" i="1"/>
  <c r="AN17" i="1"/>
  <c r="X17" i="1"/>
  <c r="X36" i="1"/>
  <c r="X34" i="1"/>
  <c r="X43" i="1"/>
  <c r="X44" i="1"/>
  <c r="X41" i="1"/>
  <c r="AV28" i="1"/>
  <c r="R28" i="1"/>
  <c r="X28" i="1"/>
  <c r="X32" i="1"/>
  <c r="X31" i="1"/>
  <c r="X29" i="1"/>
  <c r="X26" i="1"/>
  <c r="X30" i="1"/>
  <c r="X24" i="1"/>
  <c r="AZ28" i="1"/>
  <c r="AT28" i="1"/>
  <c r="AR28" i="1"/>
  <c r="AP28" i="1"/>
  <c r="AN28" i="1"/>
  <c r="AI28" i="1"/>
  <c r="AG28" i="1"/>
  <c r="AE28" i="1"/>
  <c r="AC28" i="1"/>
  <c r="J28" i="1"/>
  <c r="F28" i="1"/>
  <c r="AX56" i="1"/>
  <c r="AR56" i="1"/>
  <c r="AP56" i="1"/>
  <c r="AN56" i="1"/>
  <c r="AL56" i="1"/>
  <c r="AI56" i="1"/>
  <c r="AG56" i="1"/>
  <c r="AE56" i="1"/>
  <c r="AC56" i="1"/>
  <c r="X56" i="1"/>
  <c r="V56" i="1"/>
  <c r="R56" i="1"/>
  <c r="P56" i="1"/>
  <c r="N56" i="1"/>
  <c r="L56" i="1"/>
  <c r="J56" i="1"/>
  <c r="H56" i="1"/>
  <c r="F56" i="1"/>
  <c r="F43" i="1"/>
  <c r="H43" i="1"/>
  <c r="J43" i="1"/>
  <c r="L43" i="1"/>
  <c r="N43" i="1"/>
  <c r="P43" i="1"/>
  <c r="R43" i="1"/>
  <c r="T43" i="1"/>
  <c r="V43" i="1"/>
  <c r="Z43" i="1"/>
  <c r="AC43" i="1"/>
  <c r="AG43" i="1"/>
  <c r="AI43" i="1"/>
  <c r="AL43" i="1"/>
  <c r="AN43" i="1"/>
  <c r="AP43" i="1"/>
  <c r="AR43" i="1"/>
  <c r="AT43" i="1"/>
  <c r="AV43" i="1"/>
  <c r="AX43" i="1"/>
  <c r="AZ43" i="1"/>
  <c r="X51" i="1"/>
  <c r="X54" i="1"/>
  <c r="F14" i="1"/>
  <c r="X46" i="1"/>
  <c r="X18" i="1"/>
  <c r="T18" i="1"/>
  <c r="X14" i="1"/>
  <c r="X11" i="1"/>
  <c r="X12" i="1"/>
  <c r="X8" i="1"/>
  <c r="X9" i="1"/>
  <c r="AZ54" i="1"/>
  <c r="AX54" i="1"/>
  <c r="AV54" i="1"/>
  <c r="AT54" i="1"/>
  <c r="AR54" i="1"/>
  <c r="AP54" i="1"/>
  <c r="AN54" i="1"/>
  <c r="AL54" i="1"/>
  <c r="AI54" i="1"/>
  <c r="AG54" i="1"/>
  <c r="AE54" i="1"/>
  <c r="AC54" i="1"/>
  <c r="Z54" i="1"/>
  <c r="V54" i="1"/>
  <c r="T54" i="1"/>
  <c r="R54" i="1"/>
  <c r="P54" i="1"/>
  <c r="N54" i="1"/>
  <c r="L54" i="1"/>
  <c r="J54" i="1"/>
  <c r="H54" i="1"/>
  <c r="F54" i="1"/>
  <c r="AZ51" i="1"/>
  <c r="AX51" i="1"/>
  <c r="AV51" i="1"/>
  <c r="AT51" i="1"/>
  <c r="AR51" i="1"/>
  <c r="AP51" i="1"/>
  <c r="AN51" i="1"/>
  <c r="AL51" i="1"/>
  <c r="AI51" i="1"/>
  <c r="AG51" i="1"/>
  <c r="AE51" i="1"/>
  <c r="AC51" i="1"/>
  <c r="Z51" i="1"/>
  <c r="V51" i="1"/>
  <c r="R51" i="1"/>
  <c r="P51" i="1"/>
  <c r="N51" i="1"/>
  <c r="L51" i="1"/>
  <c r="J51" i="1"/>
  <c r="H51" i="1"/>
  <c r="F51" i="1"/>
  <c r="AZ46" i="1"/>
  <c r="AX46" i="1"/>
  <c r="AV46" i="1"/>
  <c r="AT46" i="1"/>
  <c r="AR46" i="1"/>
  <c r="AP46" i="1"/>
  <c r="AN46" i="1"/>
  <c r="AL46" i="1"/>
  <c r="AI46" i="1"/>
  <c r="AG46" i="1"/>
  <c r="AE46" i="1"/>
  <c r="AC46" i="1"/>
  <c r="Z46" i="1"/>
  <c r="V46" i="1"/>
  <c r="T46" i="1"/>
  <c r="R46" i="1"/>
  <c r="P46" i="1"/>
  <c r="N46" i="1"/>
  <c r="L46" i="1"/>
  <c r="J46" i="1"/>
  <c r="H46" i="1"/>
  <c r="F46" i="1"/>
  <c r="AZ44" i="1"/>
  <c r="AX44" i="1"/>
  <c r="AV44" i="1"/>
  <c r="AT44" i="1"/>
  <c r="AR44" i="1"/>
  <c r="AP44" i="1"/>
  <c r="AN44" i="1"/>
  <c r="BA44" i="1" s="1"/>
  <c r="BB44" i="1" s="1"/>
  <c r="AL44" i="1"/>
  <c r="AI44" i="1"/>
  <c r="AG44" i="1"/>
  <c r="AE44" i="1"/>
  <c r="AC44" i="1"/>
  <c r="Z44" i="1"/>
  <c r="V44" i="1"/>
  <c r="T44" i="1"/>
  <c r="R44" i="1"/>
  <c r="P44" i="1"/>
  <c r="N44" i="1"/>
  <c r="L44" i="1"/>
  <c r="J44" i="1"/>
  <c r="H44" i="1"/>
  <c r="F44" i="1"/>
  <c r="AZ41" i="1"/>
  <c r="AX41" i="1"/>
  <c r="AV41" i="1"/>
  <c r="AT41" i="1"/>
  <c r="AR41" i="1"/>
  <c r="AP41" i="1"/>
  <c r="AN41" i="1"/>
  <c r="AL41" i="1"/>
  <c r="AI41" i="1"/>
  <c r="AG41" i="1"/>
  <c r="AE41" i="1"/>
  <c r="AC41" i="1"/>
  <c r="Z41" i="1"/>
  <c r="V41" i="1"/>
  <c r="T41" i="1"/>
  <c r="R41" i="1"/>
  <c r="P41" i="1"/>
  <c r="N41" i="1"/>
  <c r="L41" i="1"/>
  <c r="J41" i="1"/>
  <c r="H41" i="1"/>
  <c r="F41" i="1"/>
  <c r="AZ36" i="1"/>
  <c r="AX36" i="1"/>
  <c r="AV36" i="1"/>
  <c r="AT36" i="1"/>
  <c r="AR36" i="1"/>
  <c r="AP36" i="1"/>
  <c r="AN36" i="1"/>
  <c r="AL36" i="1"/>
  <c r="AI36" i="1"/>
  <c r="AG36" i="1"/>
  <c r="AE36" i="1"/>
  <c r="AC36" i="1"/>
  <c r="Z36" i="1"/>
  <c r="V36" i="1"/>
  <c r="T36" i="1"/>
  <c r="R36" i="1"/>
  <c r="P36" i="1"/>
  <c r="N36" i="1"/>
  <c r="L36" i="1"/>
  <c r="J36" i="1"/>
  <c r="H36" i="1"/>
  <c r="F36" i="1"/>
  <c r="AZ34" i="1"/>
  <c r="AX34" i="1"/>
  <c r="AV34" i="1"/>
  <c r="AT34" i="1"/>
  <c r="AR34" i="1"/>
  <c r="AP34" i="1"/>
  <c r="AN34" i="1"/>
  <c r="AL34" i="1"/>
  <c r="AI34" i="1"/>
  <c r="AG34" i="1"/>
  <c r="AE34" i="1"/>
  <c r="AC34" i="1"/>
  <c r="AJ34" i="1" s="1"/>
  <c r="Z34" i="1"/>
  <c r="V34" i="1"/>
  <c r="T34" i="1"/>
  <c r="R34" i="1"/>
  <c r="P34" i="1"/>
  <c r="N34" i="1"/>
  <c r="L34" i="1"/>
  <c r="J34" i="1"/>
  <c r="H34" i="1"/>
  <c r="F34" i="1"/>
  <c r="AI26" i="1"/>
  <c r="AG26" i="1"/>
  <c r="AE26" i="1"/>
  <c r="AC26" i="1"/>
  <c r="Z26" i="1"/>
  <c r="V26" i="1"/>
  <c r="T26" i="1"/>
  <c r="R26" i="1"/>
  <c r="P26" i="1"/>
  <c r="N26" i="1"/>
  <c r="L26" i="1"/>
  <c r="J26" i="1"/>
  <c r="H26" i="1"/>
  <c r="F26" i="1"/>
  <c r="AZ29" i="1"/>
  <c r="AX29" i="1"/>
  <c r="AV29" i="1"/>
  <c r="AT29" i="1"/>
  <c r="AR29" i="1"/>
  <c r="AP29" i="1"/>
  <c r="AN29" i="1"/>
  <c r="AL29" i="1"/>
  <c r="AI29" i="1"/>
  <c r="AG29" i="1"/>
  <c r="AE29" i="1"/>
  <c r="AC29" i="1"/>
  <c r="AJ29" i="1" s="1"/>
  <c r="BB29" i="1" s="1"/>
  <c r="Z29" i="1"/>
  <c r="V29" i="1"/>
  <c r="T29" i="1"/>
  <c r="R29" i="1"/>
  <c r="P29" i="1"/>
  <c r="N29" i="1"/>
  <c r="L29" i="1"/>
  <c r="J29" i="1"/>
  <c r="H29" i="1"/>
  <c r="F29" i="1"/>
  <c r="AZ31" i="1"/>
  <c r="AX31" i="1"/>
  <c r="AV31" i="1"/>
  <c r="AT31" i="1"/>
  <c r="AR31" i="1"/>
  <c r="AP31" i="1"/>
  <c r="AN31" i="1"/>
  <c r="AL31" i="1"/>
  <c r="AI31" i="1"/>
  <c r="AG31" i="1"/>
  <c r="AC31" i="1"/>
  <c r="Z31" i="1"/>
  <c r="V31" i="1"/>
  <c r="T31" i="1"/>
  <c r="R31" i="1"/>
  <c r="P31" i="1"/>
  <c r="N31" i="1"/>
  <c r="L31" i="1"/>
  <c r="J31" i="1"/>
  <c r="H31" i="1"/>
  <c r="F31" i="1"/>
  <c r="AZ32" i="1"/>
  <c r="AX32" i="1"/>
  <c r="AV32" i="1"/>
  <c r="AT32" i="1"/>
  <c r="AR32" i="1"/>
  <c r="AP32" i="1"/>
  <c r="AN32" i="1"/>
  <c r="AL32" i="1"/>
  <c r="AI32" i="1"/>
  <c r="AG32" i="1"/>
  <c r="AE32" i="1"/>
  <c r="AC32" i="1"/>
  <c r="AJ32" i="1" s="1"/>
  <c r="Z32" i="1"/>
  <c r="V32" i="1"/>
  <c r="T32" i="1"/>
  <c r="R32" i="1"/>
  <c r="P32" i="1"/>
  <c r="N32" i="1"/>
  <c r="L32" i="1"/>
  <c r="J32" i="1"/>
  <c r="H32" i="1"/>
  <c r="F32" i="1"/>
  <c r="AZ30" i="1"/>
  <c r="AX30" i="1"/>
  <c r="AV30" i="1"/>
  <c r="AT30" i="1"/>
  <c r="AR30" i="1"/>
  <c r="AP30" i="1"/>
  <c r="BA30" i="1" s="1"/>
  <c r="AN30" i="1"/>
  <c r="AL30" i="1"/>
  <c r="AI30" i="1"/>
  <c r="AG30" i="1"/>
  <c r="AE30" i="1"/>
  <c r="AC30" i="1"/>
  <c r="Z30" i="1"/>
  <c r="V30" i="1"/>
  <c r="T30" i="1"/>
  <c r="R30" i="1"/>
  <c r="P30" i="1"/>
  <c r="N30" i="1"/>
  <c r="L30" i="1"/>
  <c r="J30" i="1"/>
  <c r="H30" i="1"/>
  <c r="AZ24" i="1"/>
  <c r="BA24" i="1" s="1"/>
  <c r="AX24" i="1"/>
  <c r="AV24" i="1"/>
  <c r="AT24" i="1"/>
  <c r="AR24" i="1"/>
  <c r="AP24" i="1"/>
  <c r="AN24" i="1"/>
  <c r="AL24" i="1"/>
  <c r="AI24" i="1"/>
  <c r="AG24" i="1"/>
  <c r="AE24" i="1"/>
  <c r="AC24" i="1"/>
  <c r="Z24" i="1"/>
  <c r="V24" i="1"/>
  <c r="T24" i="1"/>
  <c r="R24" i="1"/>
  <c r="P24" i="1"/>
  <c r="N24" i="1"/>
  <c r="L24" i="1"/>
  <c r="J24" i="1"/>
  <c r="H24" i="1"/>
  <c r="AA24" i="1" s="1"/>
  <c r="BB24" i="1" s="1"/>
  <c r="F24" i="1"/>
  <c r="AZ17" i="1"/>
  <c r="AX17" i="1"/>
  <c r="AV17" i="1"/>
  <c r="AT17" i="1"/>
  <c r="AR17" i="1"/>
  <c r="AL17" i="1"/>
  <c r="AI17" i="1"/>
  <c r="AJ17" i="1" s="1"/>
  <c r="AG17" i="1"/>
  <c r="AE17" i="1"/>
  <c r="AC17" i="1"/>
  <c r="Z17" i="1"/>
  <c r="V17" i="1"/>
  <c r="T17" i="1"/>
  <c r="R17" i="1"/>
  <c r="P17" i="1"/>
  <c r="N17" i="1"/>
  <c r="L17" i="1"/>
  <c r="J17" i="1"/>
  <c r="H17" i="1"/>
  <c r="AA17" i="1" s="1"/>
  <c r="BB17" i="1" s="1"/>
  <c r="F17" i="1"/>
  <c r="AL18" i="1"/>
  <c r="AI18" i="1"/>
  <c r="AG18" i="1"/>
  <c r="AJ18" i="1" s="1"/>
  <c r="AE18" i="1"/>
  <c r="AC18" i="1"/>
  <c r="Z18" i="1"/>
  <c r="V18" i="1"/>
  <c r="R18" i="1"/>
  <c r="P18" i="1"/>
  <c r="N18" i="1"/>
  <c r="L18" i="1"/>
  <c r="AA18" i="1" s="1"/>
  <c r="J18" i="1"/>
  <c r="H18" i="1"/>
  <c r="F18" i="1"/>
  <c r="AI14" i="1"/>
  <c r="AJ14" i="1" s="1"/>
  <c r="AG14" i="1"/>
  <c r="AE14" i="1"/>
  <c r="AC14" i="1"/>
  <c r="Z14" i="1"/>
  <c r="V14" i="1"/>
  <c r="T14" i="1"/>
  <c r="R14" i="1"/>
  <c r="P14" i="1"/>
  <c r="N14" i="1"/>
  <c r="L14" i="1"/>
  <c r="J14" i="1"/>
  <c r="H14" i="1"/>
  <c r="AA14" i="1" s="1"/>
  <c r="BB14" i="1" s="1"/>
  <c r="AZ11" i="1"/>
  <c r="AX11" i="1"/>
  <c r="AV11" i="1"/>
  <c r="AT11" i="1"/>
  <c r="AR11" i="1"/>
  <c r="AP11" i="1"/>
  <c r="AN11" i="1"/>
  <c r="AL11" i="1"/>
  <c r="BA11" i="1" s="1"/>
  <c r="AI11" i="1"/>
  <c r="AG11" i="1"/>
  <c r="AE11" i="1"/>
  <c r="AC11" i="1"/>
  <c r="AJ11" i="1" s="1"/>
  <c r="Z11" i="1"/>
  <c r="V11" i="1"/>
  <c r="T11" i="1"/>
  <c r="R11" i="1"/>
  <c r="P11" i="1"/>
  <c r="N11" i="1"/>
  <c r="L11" i="1"/>
  <c r="J11" i="1"/>
  <c r="AA11" i="1" s="1"/>
  <c r="BB11" i="1" s="1"/>
  <c r="H11" i="1"/>
  <c r="F11" i="1"/>
  <c r="AZ12" i="1"/>
  <c r="AX12" i="1"/>
  <c r="AV12" i="1"/>
  <c r="AT12" i="1"/>
  <c r="AR12" i="1"/>
  <c r="AP12" i="1"/>
  <c r="BA12" i="1" s="1"/>
  <c r="AN12" i="1"/>
  <c r="AL12" i="1"/>
  <c r="AI12" i="1"/>
  <c r="AG12" i="1"/>
  <c r="AE12" i="1"/>
  <c r="AC12" i="1"/>
  <c r="AJ12" i="1" s="1"/>
  <c r="Z12" i="1"/>
  <c r="V12" i="1"/>
  <c r="T12" i="1"/>
  <c r="R12" i="1"/>
  <c r="P12" i="1"/>
  <c r="N12" i="1"/>
  <c r="L12" i="1"/>
  <c r="J12" i="1"/>
  <c r="H12" i="1"/>
  <c r="F12" i="1"/>
  <c r="AA12" i="1" s="1"/>
  <c r="BB12" i="1" s="1"/>
  <c r="AZ8" i="1"/>
  <c r="AX8" i="1"/>
  <c r="AV8" i="1"/>
  <c r="AT8" i="1"/>
  <c r="AR8" i="1"/>
  <c r="AP8" i="1"/>
  <c r="AN8" i="1"/>
  <c r="AL8" i="1"/>
  <c r="BA8" i="1" s="1"/>
  <c r="AI8" i="1"/>
  <c r="AG8" i="1"/>
  <c r="AE8" i="1"/>
  <c r="AC8" i="1"/>
  <c r="AJ8" i="1" s="1"/>
  <c r="Z8" i="1"/>
  <c r="V8" i="1"/>
  <c r="T8" i="1"/>
  <c r="R8" i="1"/>
  <c r="P8" i="1"/>
  <c r="N8" i="1"/>
  <c r="L8" i="1"/>
  <c r="J8" i="1"/>
  <c r="H8" i="1"/>
  <c r="F8" i="1"/>
  <c r="AZ9" i="1"/>
  <c r="AX9" i="1"/>
  <c r="AV9" i="1"/>
  <c r="AT9" i="1"/>
  <c r="AR9" i="1"/>
  <c r="AP9" i="1"/>
  <c r="AN9" i="1"/>
  <c r="AL9" i="1"/>
  <c r="BA9" i="1" s="1"/>
  <c r="AI9" i="1"/>
  <c r="AG9" i="1"/>
  <c r="AE9" i="1"/>
  <c r="AC9" i="1"/>
  <c r="AJ9" i="1" s="1"/>
  <c r="Z9" i="1"/>
  <c r="V9" i="1"/>
  <c r="T9" i="1"/>
  <c r="R9" i="1"/>
  <c r="P9" i="1"/>
  <c r="N9" i="1"/>
  <c r="L9" i="1"/>
  <c r="J9" i="1"/>
  <c r="H9" i="1"/>
  <c r="F9" i="1"/>
  <c r="AA9" i="1" s="1"/>
  <c r="BB9" i="1" s="1"/>
  <c r="AJ36" i="1"/>
  <c r="AJ41" i="1"/>
  <c r="BA32" i="1"/>
  <c r="AJ46" i="1"/>
  <c r="BA51" i="1"/>
  <c r="AA54" i="1"/>
  <c r="AA28" i="1"/>
  <c r="AJ28" i="1"/>
  <c r="BB28" i="1" s="1"/>
  <c r="AA8" i="1"/>
  <c r="BA28" i="1"/>
  <c r="AA34" i="1"/>
  <c r="BA34" i="1"/>
  <c r="AA36" i="1"/>
  <c r="BB36" i="1" s="1"/>
  <c r="BA36" i="1"/>
  <c r="AJ56" i="1"/>
  <c r="BB56" i="1" s="1"/>
  <c r="BA56" i="1"/>
  <c r="AA56" i="1"/>
  <c r="BA18" i="1"/>
  <c r="BA41" i="1"/>
  <c r="BA46" i="1"/>
  <c r="AJ51" i="1"/>
  <c r="AJ24" i="1"/>
  <c r="AJ30" i="1"/>
  <c r="AA32" i="1"/>
  <c r="BB32" i="1" s="1"/>
  <c r="AJ31" i="1"/>
  <c r="BA31" i="1"/>
  <c r="BA29" i="1"/>
  <c r="AJ54" i="1"/>
  <c r="BA54" i="1"/>
  <c r="BA17" i="1"/>
  <c r="AA46" i="1"/>
  <c r="BB46" i="1"/>
  <c r="AA26" i="1"/>
  <c r="BB26" i="1" s="1"/>
  <c r="AJ26" i="1"/>
  <c r="AA41" i="1"/>
  <c r="BB41" i="1" s="1"/>
  <c r="AA44" i="1"/>
  <c r="AJ44" i="1"/>
  <c r="AJ43" i="1"/>
  <c r="BA43" i="1"/>
  <c r="AA43" i="1"/>
  <c r="AA51" i="1"/>
  <c r="BB51" i="1"/>
  <c r="AA29" i="1"/>
  <c r="AA31" i="1"/>
  <c r="BB31" i="1" s="1"/>
  <c r="AA30" i="1"/>
  <c r="BB30" i="1" s="1"/>
  <c r="BB54" i="1"/>
  <c r="BB43" i="1"/>
  <c r="BB8" i="1" l="1"/>
  <c r="BB18" i="1"/>
  <c r="BB42" i="1"/>
  <c r="BB60" i="1"/>
  <c r="BB34" i="1"/>
  <c r="BB27" i="1"/>
  <c r="BB37" i="1"/>
  <c r="BB47" i="1"/>
  <c r="BB50" i="1"/>
  <c r="BB25" i="1"/>
</calcChain>
</file>

<file path=xl/sharedStrings.xml><?xml version="1.0" encoding="utf-8"?>
<sst xmlns="http://schemas.openxmlformats.org/spreadsheetml/2006/main" count="270" uniqueCount="201">
  <si>
    <t xml:space="preserve">  </t>
  </si>
  <si>
    <t>II - ESIGENZE DI FAMIGLIA</t>
  </si>
  <si>
    <t xml:space="preserve">         III -  T I T O L I     G E N E R A L I</t>
  </si>
  <si>
    <t xml:space="preserve">A </t>
  </si>
  <si>
    <t xml:space="preserve"> B + B2</t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</si>
  <si>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</si>
  <si>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</si>
  <si>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</si>
  <si>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</si>
  <si>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</si>
  <si>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</si>
  <si>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</si>
  <si>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</si>
  <si>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</si>
  <si>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</si>
  <si>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Ruolo</t>
  </si>
  <si>
    <t xml:space="preserve">  Ruolo p.i.</t>
  </si>
  <si>
    <t>Ruolo ant.app.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</si>
  <si>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</si>
  <si>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</si>
  <si>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</si>
  <si>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</si>
  <si>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</si>
  <si>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</si>
  <si>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</si>
  <si>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</si>
  <si>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</si>
  <si>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</si>
  <si>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</si>
  <si>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t>Mancata presentaz. dom. trasf. per un triennio (dall' a.s. 2000/01)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</si>
  <si>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</si>
  <si>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</si>
  <si>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</si>
  <si>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</si>
  <si>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</si>
  <si>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</si>
  <si>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Merito distinto</t>
  </si>
  <si>
    <t>Concorso pubblico ordinario</t>
  </si>
  <si>
    <t>Specializzazioni</t>
  </si>
  <si>
    <t>Diplomi Universitari</t>
  </si>
  <si>
    <t>Laurea</t>
  </si>
  <si>
    <t>Dottorato di ricerca</t>
  </si>
  <si>
    <t>TOTALE PUNTI TITOLI GEN.</t>
  </si>
  <si>
    <t>TOTALE</t>
  </si>
  <si>
    <t>NOTE</t>
  </si>
  <si>
    <t>x 6</t>
  </si>
  <si>
    <t>**</t>
  </si>
  <si>
    <t xml:space="preserve">x 3 </t>
  </si>
  <si>
    <t xml:space="preserve">x 1 </t>
  </si>
  <si>
    <t xml:space="preserve">x 2 </t>
  </si>
  <si>
    <t>+10</t>
  </si>
  <si>
    <t>+6</t>
  </si>
  <si>
    <t>x 4</t>
  </si>
  <si>
    <t>x3</t>
  </si>
  <si>
    <t>+12</t>
  </si>
  <si>
    <t xml:space="preserve">x 5 </t>
  </si>
  <si>
    <t>x 1</t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</si>
  <si>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</si>
  <si>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 xml:space="preserve"> Pre-ruol p.i.</t>
  </si>
  <si>
    <t>B2</t>
  </si>
  <si>
    <t>+5</t>
  </si>
  <si>
    <t>Corso di perfez.post-laurea</t>
  </si>
  <si>
    <t>I</t>
  </si>
  <si>
    <t>Partecipaz. esami di stato</t>
  </si>
  <si>
    <t>x1</t>
  </si>
  <si>
    <t>Pre-ruolo</t>
  </si>
  <si>
    <t xml:space="preserve">     B1</t>
  </si>
  <si>
    <t>Comando</t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</si>
  <si>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</si>
  <si>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</si>
  <si>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t>Servizio di ruolo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</si>
  <si>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</si>
  <si>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t>si</t>
  </si>
  <si>
    <t>SCIENZE</t>
  </si>
  <si>
    <t>EDUCAZIONE FISICA</t>
  </si>
  <si>
    <t>I -  A N Z I A N I T A'   DI    S  E  R  V I Z I O</t>
  </si>
  <si>
    <t>A346</t>
  </si>
  <si>
    <t>A060</t>
  </si>
  <si>
    <t>A029</t>
  </si>
  <si>
    <t>IL DIRIGENTE SCOLASTICO</t>
  </si>
  <si>
    <t>*N.B.:Se C+D+E+F+G &gt;10  =10</t>
  </si>
  <si>
    <t>A1</t>
  </si>
  <si>
    <r>
      <t>C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</si>
  <si>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>Servizio ruolo scuole MM</t>
  </si>
  <si>
    <t>x 3</t>
  </si>
  <si>
    <t xml:space="preserve">Inserire numero anni </t>
  </si>
  <si>
    <t>Inserire numero anni</t>
  </si>
  <si>
    <t>Tot. anni pre-ruolo</t>
  </si>
  <si>
    <t>Pre-ruolo (ricon. 4 int.+ 2/3) Servizio ruolo scuole EE</t>
  </si>
  <si>
    <t>Inserire "si" in caso afferm.</t>
  </si>
  <si>
    <t xml:space="preserve">Inserire "si" in caso afferm. </t>
  </si>
  <si>
    <t xml:space="preserve">Inserire num. figli &lt; 6 anni </t>
  </si>
  <si>
    <t>Inserire num. figli &gt;6&lt;18 anni</t>
  </si>
  <si>
    <t xml:space="preserve">Inserire num. promozioni </t>
  </si>
  <si>
    <t xml:space="preserve">Inserire num. Specializz. </t>
  </si>
  <si>
    <t>Inserire num. Diplomi Univ.</t>
  </si>
  <si>
    <t xml:space="preserve">Inserire n. Corsi post-laurea </t>
  </si>
  <si>
    <t xml:space="preserve">Inserire n. Lauree </t>
  </si>
  <si>
    <t>Inserire num. Partecipazioni</t>
  </si>
  <si>
    <t>VICINI</t>
  </si>
  <si>
    <t>A017</t>
  </si>
  <si>
    <t>A019</t>
  </si>
  <si>
    <t>DISC. ECONOMICO AZIEND.</t>
  </si>
  <si>
    <t>DISC. GIURID. ECON.</t>
  </si>
  <si>
    <t>CARLO</t>
  </si>
  <si>
    <t>MATEMATICA</t>
  </si>
  <si>
    <t>A047</t>
  </si>
  <si>
    <t>A050</t>
  </si>
  <si>
    <t>MATERIE LETTERARIE</t>
  </si>
  <si>
    <t>CAPOBIANCO</t>
  </si>
  <si>
    <t>A246</t>
  </si>
  <si>
    <t>FRANCESE</t>
  </si>
  <si>
    <t>INGLESE</t>
  </si>
  <si>
    <t>Prof. Vinicio DEL CASTELLO</t>
  </si>
  <si>
    <t xml:space="preserve">  Continuità scuola - sede</t>
  </si>
  <si>
    <t>Sede Comune Titolarità</t>
  </si>
  <si>
    <t>SI</t>
  </si>
  <si>
    <r>
      <t>GRADUATORIA DI ISTITUTO  - DOCENTI</t>
    </r>
    <r>
      <rPr>
        <sz val="10"/>
        <rFont val="Arial"/>
      </rPr>
      <t xml:space="preserve"> - A.S. 2015/2016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</si>
  <si>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t>PALOMBO</t>
  </si>
  <si>
    <t>PROSPERO</t>
  </si>
  <si>
    <t>ANGELO MARIA</t>
  </si>
  <si>
    <t>PISANI</t>
  </si>
  <si>
    <t>VITTORCARLO</t>
  </si>
  <si>
    <t>ANNA</t>
  </si>
  <si>
    <t>PORRETTI</t>
  </si>
  <si>
    <t>ENRICO</t>
  </si>
  <si>
    <t>FUSCO</t>
  </si>
  <si>
    <t>TIZIANA</t>
  </si>
  <si>
    <t>FRAMONDI</t>
  </si>
  <si>
    <t>ELISA</t>
  </si>
  <si>
    <t>DEL BOCCIO</t>
  </si>
  <si>
    <t>CESIDIO</t>
  </si>
  <si>
    <t>CONFLITTI</t>
  </si>
  <si>
    <t>MASSIMO MAURO</t>
  </si>
  <si>
    <t>CEDRONE</t>
  </si>
  <si>
    <t>LORETO</t>
  </si>
  <si>
    <t>MOSTICONE</t>
  </si>
  <si>
    <t>LABATE</t>
  </si>
  <si>
    <t>ANITA</t>
  </si>
  <si>
    <t>FRANCESCA</t>
  </si>
  <si>
    <t>DE STEFANO</t>
  </si>
  <si>
    <t>ORSINI</t>
  </si>
  <si>
    <t>GIUSEPPINA</t>
  </si>
  <si>
    <t>IACOVELLA</t>
  </si>
  <si>
    <t>DANIELA</t>
  </si>
  <si>
    <t>COSTANTINI</t>
  </si>
  <si>
    <t>ARTURO</t>
  </si>
  <si>
    <t>APICELLA</t>
  </si>
  <si>
    <t>MARIA VITTORIA</t>
  </si>
  <si>
    <t>ROSSELLI</t>
  </si>
  <si>
    <t>DONATELLA</t>
  </si>
  <si>
    <t>DI LEGGE</t>
  </si>
  <si>
    <t>FILOMENA</t>
  </si>
  <si>
    <t>LAURA</t>
  </si>
  <si>
    <t>BATTISTA</t>
  </si>
  <si>
    <t>DONATO</t>
  </si>
  <si>
    <t>CAMPAGNA</t>
  </si>
  <si>
    <t>FERNANDO</t>
  </si>
  <si>
    <t>QUADRINI</t>
  </si>
  <si>
    <t>GIUSEPPA</t>
  </si>
  <si>
    <t>ANGELA</t>
  </si>
  <si>
    <t>IANNAZZI</t>
  </si>
  <si>
    <t>CAPUANO</t>
  </si>
  <si>
    <t>IOLE</t>
  </si>
  <si>
    <t>IAFRATE</t>
  </si>
  <si>
    <t>ELEONORA</t>
  </si>
  <si>
    <t>A057</t>
  </si>
  <si>
    <t>SCIENZE ALIMENTI</t>
  </si>
  <si>
    <t>ALVIANI</t>
  </si>
  <si>
    <t>MARIAGRAZIA</t>
  </si>
  <si>
    <t>ANNALISA</t>
  </si>
  <si>
    <t>SALVUCCI</t>
  </si>
  <si>
    <t>VALENTE</t>
  </si>
  <si>
    <t>C500</t>
  </si>
  <si>
    <t>CUCINA</t>
  </si>
  <si>
    <t>MINNUCCI</t>
  </si>
  <si>
    <t>LUCA</t>
  </si>
  <si>
    <t>LEONETTI</t>
  </si>
  <si>
    <t>ALESSIO</t>
  </si>
  <si>
    <t>C510</t>
  </si>
  <si>
    <t>SALA</t>
  </si>
  <si>
    <t>MELIDEO</t>
  </si>
  <si>
    <t>GIOVANNI</t>
  </si>
  <si>
    <t>C520</t>
  </si>
  <si>
    <t>RICEVIMENTO</t>
  </si>
  <si>
    <t>DANESI</t>
  </si>
  <si>
    <t>LUFFARELLI</t>
  </si>
  <si>
    <t>CINZIA</t>
  </si>
  <si>
    <t xml:space="preserve">        I.P.S.A.R. SORA</t>
  </si>
  <si>
    <t>SACCUCCI</t>
  </si>
  <si>
    <t>ANNAMARIA</t>
  </si>
  <si>
    <t>DE LUCA</t>
  </si>
  <si>
    <t>PALMIRA</t>
  </si>
  <si>
    <t>Anno scolastico</t>
  </si>
  <si>
    <t>LANCIA</t>
  </si>
  <si>
    <t>MARCIANO</t>
  </si>
  <si>
    <t>FISICA</t>
  </si>
  <si>
    <t>A038</t>
  </si>
  <si>
    <t>SORA Lì,  22/04/2016</t>
  </si>
  <si>
    <t xml:space="preserve">  I.I.S. "C. BARONIO" </t>
  </si>
  <si>
    <t>CCNI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</si>
</sst>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</font>
    <font>
      <sz val="9"/>
      <name val="Arial"/>
    </font>
    <font>
      <i/>
      <sz val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0" fontId="12" fillId="0" borderId="0" xfId="0" applyFont="1" applyProtection="1">
      <protection locked="0"/>
    </xf>
    <xf numFmtId="0" fontId="12" fillId="0" borderId="4" xfId="0" applyFont="1" applyBorder="1" applyProtection="1"/>
    <xf numFmtId="0" fontId="12" fillId="0" borderId="2" xfId="0" applyFont="1" applyBorder="1" applyProtection="1"/>
    <xf numFmtId="0" fontId="14" fillId="0" borderId="2" xfId="0" applyFont="1" applyBorder="1" applyAlignment="1" applyProtection="1">
      <alignment textRotation="90" wrapText="1"/>
    </xf>
    <xf numFmtId="0" fontId="14" fillId="0" borderId="5" xfId="0" applyFont="1" applyBorder="1" applyAlignment="1" applyProtection="1">
      <alignment textRotation="90" wrapText="1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2" fillId="3" borderId="2" xfId="0" applyFont="1" applyFill="1" applyBorder="1" applyAlignment="1" applyProtection="1">
      <alignment textRotation="90" wrapText="1"/>
    </xf>
    <xf numFmtId="0" fontId="18" fillId="0" borderId="1" xfId="0" applyFont="1" applyBorder="1" applyProtection="1"/>
    <xf numFmtId="0" fontId="0" fillId="2" borderId="1" xfId="0" applyFill="1" applyBorder="1" applyProtection="1"/>
    <xf numFmtId="0" fontId="6" fillId="2" borderId="1" xfId="0" applyFont="1" applyFill="1" applyBorder="1" applyProtection="1"/>
    <xf numFmtId="0" fontId="0" fillId="2" borderId="4" xfId="0" applyFill="1" applyBorder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2" fillId="2" borderId="8" xfId="0" applyFont="1" applyFill="1" applyBorder="1" applyProtection="1"/>
    <xf numFmtId="0" fontId="12" fillId="3" borderId="4" xfId="0" applyFont="1" applyFill="1" applyBorder="1" applyAlignment="1" applyProtection="1">
      <alignment textRotation="90" wrapText="1"/>
    </xf>
    <xf numFmtId="0" fontId="12" fillId="3" borderId="9" xfId="0" applyFont="1" applyFill="1" applyBorder="1" applyAlignment="1" applyProtection="1">
      <alignment textRotation="90" wrapText="1"/>
    </xf>
    <xf numFmtId="0" fontId="12" fillId="3" borderId="5" xfId="0" applyFont="1" applyFill="1" applyBorder="1" applyAlignment="1" applyProtection="1">
      <alignment textRotation="90" wrapText="1"/>
    </xf>
    <xf numFmtId="0" fontId="11" fillId="0" borderId="10" xfId="0" applyFont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4" fillId="0" borderId="12" xfId="0" applyFont="1" applyBorder="1" applyAlignment="1" applyProtection="1">
      <alignment textRotation="90" wrapText="1"/>
    </xf>
    <xf numFmtId="0" fontId="0" fillId="4" borderId="13" xfId="0" applyFill="1" applyBorder="1" applyProtection="1"/>
    <xf numFmtId="0" fontId="0" fillId="4" borderId="14" xfId="0" applyFill="1" applyBorder="1" applyProtection="1"/>
    <xf numFmtId="0" fontId="12" fillId="4" borderId="14" xfId="0" applyFont="1" applyFill="1" applyBorder="1" applyProtection="1"/>
    <xf numFmtId="0" fontId="14" fillId="4" borderId="14" xfId="0" applyFont="1" applyFill="1" applyBorder="1" applyAlignment="1" applyProtection="1">
      <alignment textRotation="90" wrapText="1"/>
    </xf>
    <xf numFmtId="0" fontId="0" fillId="0" borderId="15" xfId="0" applyBorder="1" applyProtection="1"/>
    <xf numFmtId="0" fontId="14" fillId="0" borderId="16" xfId="0" applyFont="1" applyBorder="1" applyAlignment="1" applyProtection="1">
      <alignment textRotation="90" wrapText="1"/>
    </xf>
    <xf numFmtId="0" fontId="11" fillId="0" borderId="17" xfId="0" applyFont="1" applyBorder="1" applyAlignment="1" applyProtection="1">
      <alignment horizontal="left" textRotation="90"/>
    </xf>
    <xf numFmtId="0" fontId="22" fillId="2" borderId="7" xfId="0" applyFont="1" applyFill="1" applyBorder="1" applyProtection="1"/>
    <xf numFmtId="0" fontId="13" fillId="0" borderId="2" xfId="0" applyFont="1" applyBorder="1" applyAlignment="1" applyProtection="1">
      <alignment horizontal="centerContinuous" vertical="center" wrapText="1"/>
    </xf>
    <xf numFmtId="0" fontId="23" fillId="0" borderId="16" xfId="0" applyFont="1" applyBorder="1" applyAlignment="1" applyProtection="1">
      <alignment horizontal="centerContinuous" vertical="center" wrapText="1"/>
    </xf>
    <xf numFmtId="0" fontId="12" fillId="0" borderId="8" xfId="0" applyFont="1" applyBorder="1" applyAlignment="1" applyProtection="1">
      <alignment horizontal="centerContinuous" vertical="center"/>
    </xf>
    <xf numFmtId="0" fontId="12" fillId="0" borderId="2" xfId="0" applyFont="1" applyBorder="1" applyAlignment="1" applyProtection="1">
      <alignment horizontal="centerContinuous" vertical="center"/>
    </xf>
    <xf numFmtId="0" fontId="12" fillId="2" borderId="12" xfId="0" applyFont="1" applyFill="1" applyBorder="1" applyAlignment="1" applyProtection="1">
      <alignment horizontal="centerContinuous" vertical="center"/>
    </xf>
    <xf numFmtId="0" fontId="23" fillId="2" borderId="12" xfId="0" applyFont="1" applyFill="1" applyBorder="1" applyAlignment="1" applyProtection="1">
      <alignment horizontal="centerContinuous" vertical="center"/>
    </xf>
    <xf numFmtId="0" fontId="12" fillId="2" borderId="2" xfId="0" applyFont="1" applyFill="1" applyBorder="1" applyAlignment="1" applyProtection="1">
      <alignment horizontal="centerContinuous" vertical="center"/>
    </xf>
    <xf numFmtId="0" fontId="12" fillId="0" borderId="4" xfId="0" applyFont="1" applyBorder="1" applyAlignment="1" applyProtection="1">
      <alignment horizontal="centerContinuous" vertical="center"/>
    </xf>
    <xf numFmtId="0" fontId="12" fillId="2" borderId="4" xfId="0" applyFont="1" applyFill="1" applyBorder="1" applyAlignment="1" applyProtection="1">
      <alignment horizontal="centerContinuous" vertical="center"/>
    </xf>
    <xf numFmtId="49" fontId="12" fillId="0" borderId="18" xfId="0" applyNumberFormat="1" applyFont="1" applyFill="1" applyBorder="1" applyAlignment="1" applyProtection="1">
      <alignment horizontal="center"/>
    </xf>
    <xf numFmtId="49" fontId="12" fillId="3" borderId="19" xfId="0" applyNumberFormat="1" applyFont="1" applyFill="1" applyBorder="1" applyProtection="1"/>
    <xf numFmtId="49" fontId="12" fillId="0" borderId="20" xfId="0" applyNumberFormat="1" applyFont="1" applyFill="1" applyBorder="1" applyAlignment="1" applyProtection="1">
      <alignment horizontal="center"/>
    </xf>
    <xf numFmtId="49" fontId="12" fillId="3" borderId="20" xfId="0" applyNumberFormat="1" applyFont="1" applyFill="1" applyBorder="1" applyAlignment="1" applyProtection="1">
      <alignment horizontal="center"/>
    </xf>
    <xf numFmtId="49" fontId="12" fillId="3" borderId="6" xfId="0" applyNumberFormat="1" applyFont="1" applyFill="1" applyBorder="1" applyAlignment="1" applyProtection="1">
      <alignment horizontal="center"/>
    </xf>
    <xf numFmtId="49" fontId="24" fillId="0" borderId="6" xfId="0" applyNumberFormat="1" applyFont="1" applyFill="1" applyBorder="1" applyAlignment="1" applyProtection="1">
      <alignment horizontal="center"/>
    </xf>
    <xf numFmtId="49" fontId="12" fillId="0" borderId="6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/>
    </xf>
    <xf numFmtId="49" fontId="12" fillId="4" borderId="22" xfId="0" applyNumberFormat="1" applyFont="1" applyFill="1" applyBorder="1" applyAlignment="1" applyProtection="1">
      <alignment horizontal="center"/>
    </xf>
    <xf numFmtId="49" fontId="12" fillId="3" borderId="19" xfId="0" applyNumberFormat="1" applyFont="1" applyFill="1" applyBorder="1" applyAlignment="1" applyProtection="1">
      <alignment horizontal="center"/>
    </xf>
    <xf numFmtId="49" fontId="12" fillId="3" borderId="21" xfId="0" applyNumberFormat="1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Continuous" vertical="center"/>
    </xf>
    <xf numFmtId="0" fontId="23" fillId="2" borderId="12" xfId="0" applyFont="1" applyFill="1" applyBorder="1" applyAlignment="1" applyProtection="1">
      <alignment horizontal="left" vertical="center"/>
    </xf>
    <xf numFmtId="0" fontId="8" fillId="0" borderId="0" xfId="0" applyFont="1" applyProtection="1">
      <protection locked="0"/>
    </xf>
    <xf numFmtId="0" fontId="0" fillId="0" borderId="0" xfId="0" applyFill="1"/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27" fillId="0" borderId="0" xfId="0" applyFont="1" applyProtection="1"/>
    <xf numFmtId="0" fontId="27" fillId="0" borderId="0" xfId="0" applyFont="1" applyFill="1" applyBorder="1" applyProtection="1"/>
    <xf numFmtId="0" fontId="27" fillId="0" borderId="0" xfId="0" applyFont="1"/>
    <xf numFmtId="0" fontId="28" fillId="0" borderId="0" xfId="0" applyFont="1"/>
    <xf numFmtId="0" fontId="12" fillId="0" borderId="0" xfId="0" applyFont="1" applyProtection="1"/>
    <xf numFmtId="0" fontId="29" fillId="0" borderId="0" xfId="0" applyFont="1" applyFill="1" applyBorder="1" applyProtection="1"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</xf>
    <xf numFmtId="0" fontId="11" fillId="3" borderId="27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Protection="1">
      <protection locked="0"/>
    </xf>
    <xf numFmtId="0" fontId="12" fillId="3" borderId="10" xfId="0" applyFont="1" applyFill="1" applyBorder="1" applyProtection="1"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Protection="1"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Protection="1">
      <protection locked="0"/>
    </xf>
    <xf numFmtId="0" fontId="12" fillId="3" borderId="26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/>
    </xf>
    <xf numFmtId="0" fontId="11" fillId="0" borderId="25" xfId="0" applyFont="1" applyFill="1" applyBorder="1" applyAlignment="1" applyProtection="1">
      <alignment horizontal="center"/>
    </xf>
    <xf numFmtId="0" fontId="11" fillId="0" borderId="25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>
      <alignment horizontal="center"/>
    </xf>
    <xf numFmtId="0" fontId="12" fillId="3" borderId="23" xfId="0" applyFont="1" applyFill="1" applyBorder="1" applyProtection="1"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17" fillId="0" borderId="27" xfId="0" applyFont="1" applyFill="1" applyBorder="1" applyAlignment="1" applyProtection="1">
      <alignment horizontal="center"/>
      <protection locked="0"/>
    </xf>
    <xf numFmtId="0" fontId="17" fillId="4" borderId="31" xfId="0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/>
    </xf>
    <xf numFmtId="0" fontId="6" fillId="4" borderId="31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</xf>
    <xf numFmtId="0" fontId="6" fillId="4" borderId="34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4" borderId="35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4" borderId="36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4" borderId="35" xfId="0" applyFont="1" applyFill="1" applyBorder="1" applyAlignment="1" applyProtection="1">
      <alignment horizontal="center"/>
      <protection hidden="1"/>
    </xf>
    <xf numFmtId="0" fontId="6" fillId="4" borderId="14" xfId="0" applyFont="1" applyFill="1" applyBorder="1" applyAlignment="1" applyProtection="1">
      <alignment horizontal="center"/>
      <protection hidden="1"/>
    </xf>
    <xf numFmtId="0" fontId="6" fillId="4" borderId="33" xfId="0" applyFont="1" applyFill="1" applyBorder="1" applyAlignment="1" applyProtection="1">
      <alignment horizontal="center"/>
      <protection hidden="1"/>
    </xf>
    <xf numFmtId="0" fontId="6" fillId="4" borderId="36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3" borderId="38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8" fillId="3" borderId="28" xfId="0" applyFont="1" applyFill="1" applyBorder="1" applyAlignment="1" applyProtection="1">
      <alignment horizontal="center"/>
      <protection locked="0"/>
    </xf>
    <xf numFmtId="0" fontId="8" fillId="3" borderId="40" xfId="0" applyFont="1" applyFill="1" applyBorder="1" applyAlignment="1" applyProtection="1">
      <alignment horizontal="center"/>
      <protection locked="0"/>
    </xf>
    <xf numFmtId="0" fontId="8" fillId="3" borderId="41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</xf>
    <xf numFmtId="0" fontId="12" fillId="0" borderId="43" xfId="0" applyFont="1" applyBorder="1" applyAlignment="1" applyProtection="1">
      <alignment horizontal="centerContinuous" vertical="center"/>
    </xf>
    <xf numFmtId="0" fontId="6" fillId="0" borderId="5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  <protection hidden="1"/>
    </xf>
    <xf numFmtId="0" fontId="6" fillId="4" borderId="44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  <protection hidden="1"/>
    </xf>
    <xf numFmtId="0" fontId="6" fillId="4" borderId="22" xfId="0" applyFont="1" applyFill="1" applyBorder="1" applyAlignment="1" applyProtection="1">
      <alignment horizontal="center"/>
    </xf>
    <xf numFmtId="0" fontId="12" fillId="0" borderId="45" xfId="0" applyFont="1" applyBorder="1" applyAlignment="1" applyProtection="1">
      <alignment horizontal="center"/>
    </xf>
    <xf numFmtId="49" fontId="14" fillId="5" borderId="46" xfId="0" applyNumberFormat="1" applyFont="1" applyFill="1" applyBorder="1" applyAlignment="1" applyProtection="1">
      <alignment horizontal="center"/>
    </xf>
    <xf numFmtId="49" fontId="16" fillId="0" borderId="45" xfId="0" applyNumberFormat="1" applyFont="1" applyFill="1" applyBorder="1" applyAlignment="1" applyProtection="1">
      <protection locked="0"/>
    </xf>
    <xf numFmtId="0" fontId="26" fillId="5" borderId="46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30" fillId="0" borderId="45" xfId="0" applyFont="1" applyFill="1" applyBorder="1" applyAlignment="1" applyProtection="1">
      <alignment horizontal="center"/>
      <protection locked="0"/>
    </xf>
    <xf numFmtId="0" fontId="8" fillId="3" borderId="47" xfId="0" applyFont="1" applyFill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 vertical="justify" textRotation="90" wrapText="1"/>
    </xf>
    <xf numFmtId="0" fontId="8" fillId="0" borderId="28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 textRotation="90" wrapText="1"/>
    </xf>
    <xf numFmtId="0" fontId="14" fillId="0" borderId="2" xfId="0" applyFont="1" applyBorder="1" applyAlignment="1" applyProtection="1">
      <alignment horizontal="center" textRotation="90" wrapText="1"/>
    </xf>
    <xf numFmtId="0" fontId="14" fillId="0" borderId="5" xfId="0" applyFont="1" applyBorder="1" applyAlignment="1" applyProtection="1">
      <alignment horizontal="center" vertical="justify" textRotation="90" wrapText="1"/>
    </xf>
    <xf numFmtId="0" fontId="12" fillId="3" borderId="5" xfId="0" applyFont="1" applyFill="1" applyBorder="1" applyAlignment="1" applyProtection="1">
      <alignment horizontal="center" vertical="justify" textRotation="90" wrapText="1"/>
    </xf>
    <xf numFmtId="0" fontId="15" fillId="0" borderId="5" xfId="0" applyFont="1" applyBorder="1" applyAlignment="1" applyProtection="1">
      <alignment horizontal="center" textRotation="90" wrapText="1"/>
    </xf>
    <xf numFmtId="0" fontId="14" fillId="0" borderId="5" xfId="0" applyFont="1" applyBorder="1" applyAlignment="1" applyProtection="1">
      <alignment horizontal="center" textRotation="90" wrapText="1"/>
    </xf>
    <xf numFmtId="0" fontId="15" fillId="0" borderId="5" xfId="0" applyFont="1" applyBorder="1" applyAlignment="1" applyProtection="1">
      <alignment horizontal="center" vertical="center" textRotation="90" wrapText="1"/>
    </xf>
    <xf numFmtId="0" fontId="12" fillId="3" borderId="5" xfId="0" applyFont="1" applyFill="1" applyBorder="1" applyAlignment="1" applyProtection="1">
      <alignment horizontal="center" textRotation="90" wrapText="1"/>
    </xf>
    <xf numFmtId="0" fontId="25" fillId="0" borderId="24" xfId="0" applyFont="1" applyBorder="1" applyAlignment="1" applyProtection="1">
      <alignment horizontal="center" textRotation="90" wrapText="1"/>
    </xf>
    <xf numFmtId="0" fontId="6" fillId="0" borderId="15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</xf>
    <xf numFmtId="0" fontId="12" fillId="3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</xf>
    <xf numFmtId="0" fontId="12" fillId="3" borderId="49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hidden="1"/>
    </xf>
    <xf numFmtId="0" fontId="11" fillId="3" borderId="49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</xf>
    <xf numFmtId="0" fontId="11" fillId="0" borderId="49" xfId="0" applyFont="1" applyFill="1" applyBorder="1" applyAlignment="1" applyProtection="1">
      <alignment horizontal="center"/>
      <protection hidden="1"/>
    </xf>
    <xf numFmtId="0" fontId="12" fillId="3" borderId="50" xfId="0" applyFont="1" applyFill="1" applyBorder="1" applyAlignment="1" applyProtection="1">
      <alignment horizontal="center"/>
      <protection locked="0"/>
    </xf>
    <xf numFmtId="0" fontId="12" fillId="3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</xf>
    <xf numFmtId="0" fontId="12" fillId="3" borderId="52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hidden="1"/>
    </xf>
    <xf numFmtId="0" fontId="11" fillId="3" borderId="52" xfId="0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</xf>
    <xf numFmtId="0" fontId="11" fillId="0" borderId="52" xfId="0" applyFont="1" applyFill="1" applyBorder="1" applyAlignment="1" applyProtection="1">
      <alignment horizontal="center"/>
      <protection hidden="1"/>
    </xf>
    <xf numFmtId="0" fontId="12" fillId="3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</xf>
    <xf numFmtId="0" fontId="6" fillId="4" borderId="55" xfId="0" applyFont="1" applyFill="1" applyBorder="1" applyAlignment="1" applyProtection="1">
      <alignment horizontal="center"/>
    </xf>
    <xf numFmtId="0" fontId="12" fillId="3" borderId="56" xfId="0" applyFont="1" applyFill="1" applyBorder="1" applyAlignment="1" applyProtection="1">
      <alignment horizontal="center"/>
      <protection locked="0"/>
    </xf>
    <xf numFmtId="0" fontId="6" fillId="4" borderId="57" xfId="0" applyFont="1" applyFill="1" applyBorder="1" applyAlignment="1" applyProtection="1">
      <alignment horizontal="center"/>
      <protection hidden="1"/>
    </xf>
    <xf numFmtId="0" fontId="6" fillId="4" borderId="44" xfId="0" applyFont="1" applyFill="1" applyBorder="1" applyAlignment="1" applyProtection="1">
      <alignment horizontal="center"/>
      <protection hidden="1"/>
    </xf>
    <xf numFmtId="0" fontId="6" fillId="4" borderId="55" xfId="0" applyFont="1" applyFill="1" applyBorder="1" applyAlignment="1" applyProtection="1">
      <alignment horizontal="center"/>
      <protection hidden="1"/>
    </xf>
    <xf numFmtId="0" fontId="12" fillId="3" borderId="44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0" fontId="17" fillId="0" borderId="30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4" borderId="57" xfId="0" applyFont="1" applyFill="1" applyBorder="1" applyAlignment="1" applyProtection="1">
      <alignment horizontal="center"/>
    </xf>
    <xf numFmtId="0" fontId="12" fillId="3" borderId="36" xfId="0" applyFont="1" applyFill="1" applyBorder="1" applyAlignment="1" applyProtection="1">
      <alignment horizontal="center"/>
      <protection locked="0"/>
    </xf>
    <xf numFmtId="0" fontId="12" fillId="3" borderId="52" xfId="0" applyFont="1" applyFill="1" applyBorder="1" applyProtection="1">
      <protection locked="0"/>
    </xf>
    <xf numFmtId="0" fontId="12" fillId="3" borderId="55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</xf>
    <xf numFmtId="0" fontId="12" fillId="0" borderId="6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hidden="1"/>
    </xf>
    <xf numFmtId="0" fontId="6" fillId="4" borderId="22" xfId="0" applyFont="1" applyFill="1" applyBorder="1" applyAlignment="1" applyProtection="1">
      <alignment horizontal="center"/>
      <protection hidden="1"/>
    </xf>
    <xf numFmtId="0" fontId="26" fillId="5" borderId="61" xfId="0" applyFont="1" applyFill="1" applyBorder="1" applyAlignment="1" applyProtection="1">
      <alignment horizontal="center"/>
    </xf>
    <xf numFmtId="0" fontId="26" fillId="5" borderId="62" xfId="0" applyFont="1" applyFill="1" applyBorder="1" applyAlignment="1" applyProtection="1">
      <alignment horizontal="center"/>
    </xf>
    <xf numFmtId="0" fontId="26" fillId="5" borderId="63" xfId="0" applyFont="1" applyFill="1" applyBorder="1" applyAlignment="1" applyProtection="1">
      <alignment horizontal="center"/>
    </xf>
    <xf numFmtId="0" fontId="12" fillId="3" borderId="64" xfId="0" applyFont="1" applyFill="1" applyBorder="1" applyAlignment="1" applyProtection="1">
      <alignment horizontal="center"/>
      <protection locked="0"/>
    </xf>
    <xf numFmtId="0" fontId="12" fillId="3" borderId="65" xfId="0" applyFont="1" applyFill="1" applyBorder="1" applyAlignment="1" applyProtection="1">
      <alignment horizontal="center"/>
      <protection locked="0"/>
    </xf>
    <xf numFmtId="0" fontId="12" fillId="3" borderId="66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8" fillId="3" borderId="67" xfId="0" applyFont="1" applyFill="1" applyBorder="1" applyAlignment="1" applyProtection="1">
      <alignment horizontal="center"/>
      <protection locked="0"/>
    </xf>
    <xf numFmtId="0" fontId="14" fillId="4" borderId="34" xfId="0" applyFont="1" applyFill="1" applyBorder="1" applyAlignment="1" applyProtection="1">
      <alignment horizontal="center" textRotation="90" wrapText="1"/>
    </xf>
    <xf numFmtId="0" fontId="26" fillId="5" borderId="46" xfId="0" applyFont="1" applyFill="1" applyBorder="1" applyAlignment="1" applyProtection="1">
      <alignment horizontal="center" textRotation="90"/>
    </xf>
    <xf numFmtId="0" fontId="17" fillId="0" borderId="45" xfId="0" applyFont="1" applyFill="1" applyBorder="1" applyAlignment="1" applyProtection="1">
      <alignment horizontal="center"/>
      <protection locked="0"/>
    </xf>
    <xf numFmtId="0" fontId="18" fillId="0" borderId="68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21" fillId="0" borderId="68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0" fillId="0" borderId="71" xfId="0" applyBorder="1" applyAlignment="1">
      <alignment horizontal="center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209550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43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2362200" y="209550"/>
          <a:ext cx="1714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3"/>
  <sheetViews>
    <sheetView showGridLines="0" tabSelected="1" zoomScaleNormal="100" workbookViewId="0">
      <pane xSplit="4" ySplit="6" topLeftCell="R19" activePane="bottomRight" state="frozen"/>
      <selection pane="topRight" activeCell="E1" sqref="E1"/>
      <selection pane="bottomLeft" activeCell="A7" sqref="A7"/>
      <selection pane="bottomRight" activeCell="D1" sqref="D1:D65536"/>
    </sheetView>
  </sheetViews>
  <sheetFormatPr defaultRowHeight="12.75" x14ac:dyDescent="0.2"/>
  <cols>
    <col min="1" max="1" width="6.5703125" customWidth="1"/>
    <col min="2" max="2" width="12.85546875" customWidth="1"/>
    <col min="3" max="3" width="16" bestFit="1" customWidth="1"/>
    <col min="4" max="4" width="5.7109375" hidden="1" customWidth="1"/>
    <col min="5" max="5" width="3.42578125" customWidth="1"/>
    <col min="6" max="6" width="4.7109375" customWidth="1"/>
    <col min="7" max="7" width="3.7109375" customWidth="1"/>
    <col min="8" max="10" width="3.85546875" customWidth="1"/>
    <col min="11" max="12" width="3.85546875" hidden="1" customWidth="1"/>
    <col min="13" max="13" width="3.140625" hidden="1" customWidth="1"/>
    <col min="14" max="14" width="4.7109375" hidden="1" customWidth="1"/>
    <col min="15" max="15" width="4.28515625" hidden="1" customWidth="1"/>
    <col min="16" max="16" width="4.7109375" hidden="1" customWidth="1"/>
    <col min="17" max="17" width="3.28515625" customWidth="1"/>
    <col min="18" max="18" width="4" customWidth="1"/>
    <col min="19" max="19" width="2.85546875" customWidth="1"/>
    <col min="20" max="20" width="4.140625" customWidth="1"/>
    <col min="21" max="21" width="4.140625" hidden="1" customWidth="1"/>
    <col min="22" max="22" width="4.5703125" hidden="1" customWidth="1"/>
    <col min="23" max="23" width="3.140625" bestFit="1" customWidth="1"/>
    <col min="24" max="24" width="4.28515625" bestFit="1" customWidth="1"/>
    <col min="25" max="25" width="3.28515625" customWidth="1"/>
    <col min="26" max="26" width="4.85546875" customWidth="1"/>
    <col min="27" max="27" width="5.140625" customWidth="1"/>
    <col min="28" max="29" width="3.28515625" customWidth="1"/>
    <col min="30" max="30" width="3.42578125" customWidth="1"/>
    <col min="31" max="33" width="3.7109375" customWidth="1"/>
    <col min="34" max="34" width="2.85546875" customWidth="1"/>
    <col min="35" max="35" width="3.5703125" customWidth="1"/>
    <col min="36" max="36" width="4.28515625" customWidth="1"/>
    <col min="37" max="37" width="3.140625" customWidth="1"/>
    <col min="38" max="38" width="3" customWidth="1"/>
    <col min="39" max="39" width="3.7109375" customWidth="1"/>
    <col min="40" max="41" width="3.42578125" customWidth="1"/>
    <col min="42" max="42" width="3.7109375" bestFit="1" customWidth="1"/>
    <col min="43" max="43" width="3.28515625" customWidth="1"/>
    <col min="44" max="44" width="3.5703125" customWidth="1"/>
    <col min="45" max="47" width="3.140625" customWidth="1"/>
    <col min="48" max="49" width="3.42578125" customWidth="1"/>
    <col min="50" max="50" width="3.28515625" customWidth="1"/>
    <col min="51" max="51" width="3" customWidth="1"/>
    <col min="52" max="52" width="3.42578125" customWidth="1"/>
    <col min="53" max="53" width="5.5703125" bestFit="1" customWidth="1"/>
    <col min="54" max="54" width="5.140625" customWidth="1"/>
    <col min="55" max="55" width="21.42578125" bestFit="1" customWidth="1"/>
  </cols>
  <sheetData>
    <row r="1" spans="1:55" ht="17.25" thickBot="1" x14ac:dyDescent="0.3">
      <c r="B1" s="71" t="s">
        <v>199</v>
      </c>
      <c r="C1" s="1"/>
      <c r="D1" s="2"/>
      <c r="E1" s="3"/>
      <c r="F1" s="4" t="s">
        <v>117</v>
      </c>
      <c r="G1" s="5"/>
      <c r="H1" s="6"/>
      <c r="I1" s="6"/>
      <c r="J1" s="6"/>
      <c r="K1" s="6"/>
      <c r="L1" s="6"/>
      <c r="M1" s="5"/>
      <c r="N1" s="6"/>
      <c r="O1" s="6"/>
      <c r="P1" s="6"/>
      <c r="Q1" s="5"/>
      <c r="R1" s="6"/>
      <c r="S1" s="5"/>
      <c r="T1" s="6"/>
      <c r="U1" s="6"/>
      <c r="V1" s="6"/>
      <c r="W1" s="6"/>
      <c r="X1" s="6"/>
      <c r="Y1" s="6"/>
      <c r="Z1" s="6"/>
      <c r="AA1" s="6"/>
      <c r="AB1" s="5"/>
      <c r="AC1" s="6"/>
      <c r="AD1" s="5"/>
      <c r="AE1" s="6"/>
      <c r="AF1" s="5"/>
      <c r="AG1" s="6"/>
      <c r="AH1" s="5"/>
      <c r="AI1" s="6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6"/>
      <c r="BB1" s="6"/>
      <c r="BC1" s="7"/>
    </row>
    <row r="2" spans="1:55" ht="17.25" thickBot="1" x14ac:dyDescent="0.3">
      <c r="A2" s="8"/>
      <c r="B2" s="71" t="s">
        <v>188</v>
      </c>
      <c r="C2" s="1"/>
      <c r="D2" s="2"/>
      <c r="E2" s="250" t="s">
        <v>75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2"/>
      <c r="AA2" s="40"/>
      <c r="AB2" s="253" t="s">
        <v>1</v>
      </c>
      <c r="AC2" s="254"/>
      <c r="AD2" s="254"/>
      <c r="AE2" s="254"/>
      <c r="AF2" s="254"/>
      <c r="AG2" s="254"/>
      <c r="AH2" s="254"/>
      <c r="AI2" s="255"/>
      <c r="AJ2" s="40"/>
      <c r="AK2" s="27"/>
      <c r="AL2" s="26" t="s">
        <v>2</v>
      </c>
      <c r="AM2" s="28"/>
      <c r="AN2" s="9"/>
      <c r="AO2" s="27"/>
      <c r="AP2" s="9"/>
      <c r="AQ2" s="27"/>
      <c r="AR2" s="9"/>
      <c r="AS2" s="27"/>
      <c r="AT2" s="9"/>
      <c r="AU2" s="27"/>
      <c r="AV2" s="9"/>
      <c r="AW2" s="27"/>
      <c r="AX2" s="9"/>
      <c r="AY2" s="27"/>
      <c r="AZ2" s="44"/>
      <c r="BA2" s="40"/>
      <c r="BB2" s="6"/>
      <c r="BC2" s="7"/>
    </row>
    <row r="3" spans="1:55" x14ac:dyDescent="0.2">
      <c r="A3" s="10"/>
      <c r="B3" s="11"/>
      <c r="C3" s="11"/>
      <c r="D3" s="7"/>
      <c r="E3" s="256" t="s">
        <v>3</v>
      </c>
      <c r="F3" s="257"/>
      <c r="G3" s="258" t="s">
        <v>81</v>
      </c>
      <c r="H3" s="259"/>
      <c r="I3" s="260" t="s">
        <v>7</v>
      </c>
      <c r="J3" s="257"/>
      <c r="K3" s="29" t="s">
        <v>66</v>
      </c>
      <c r="L3" s="12"/>
      <c r="M3" s="31"/>
      <c r="N3" s="13" t="s">
        <v>59</v>
      </c>
      <c r="O3" s="47" t="s">
        <v>4</v>
      </c>
      <c r="P3" s="13"/>
      <c r="Q3" s="260" t="s">
        <v>82</v>
      </c>
      <c r="R3" s="261"/>
      <c r="S3" s="261"/>
      <c r="T3" s="257"/>
      <c r="U3" s="30" t="s">
        <v>5</v>
      </c>
      <c r="V3" s="14"/>
      <c r="W3" s="166"/>
      <c r="X3" s="166"/>
      <c r="Y3" s="258" t="s">
        <v>9</v>
      </c>
      <c r="Z3" s="259"/>
      <c r="AA3" s="41"/>
      <c r="AB3" s="256" t="s">
        <v>6</v>
      </c>
      <c r="AC3" s="257"/>
      <c r="AD3" s="260" t="s">
        <v>7</v>
      </c>
      <c r="AE3" s="257"/>
      <c r="AF3" s="260" t="s">
        <v>8</v>
      </c>
      <c r="AG3" s="257"/>
      <c r="AH3" s="260" t="s">
        <v>9</v>
      </c>
      <c r="AI3" s="257"/>
      <c r="AJ3" s="41"/>
      <c r="AK3" s="256" t="s">
        <v>6</v>
      </c>
      <c r="AL3" s="257"/>
      <c r="AM3" s="260" t="s">
        <v>7</v>
      </c>
      <c r="AN3" s="257"/>
      <c r="AO3" s="260" t="s">
        <v>10</v>
      </c>
      <c r="AP3" s="257"/>
      <c r="AQ3" s="260" t="s">
        <v>11</v>
      </c>
      <c r="AR3" s="257"/>
      <c r="AS3" s="260" t="s">
        <v>12</v>
      </c>
      <c r="AT3" s="257"/>
      <c r="AU3" s="260" t="s">
        <v>13</v>
      </c>
      <c r="AV3" s="257"/>
      <c r="AW3" s="260" t="s">
        <v>14</v>
      </c>
      <c r="AX3" s="257"/>
      <c r="AY3" s="265" t="s">
        <v>62</v>
      </c>
      <c r="AZ3" s="266"/>
      <c r="BA3" s="41"/>
      <c r="BB3" s="15"/>
      <c r="BC3" s="10"/>
    </row>
    <row r="4" spans="1:55" ht="18" customHeight="1" thickBot="1" x14ac:dyDescent="0.25">
      <c r="A4" s="7"/>
      <c r="B4" s="11"/>
      <c r="C4" s="11"/>
      <c r="D4" s="16"/>
      <c r="E4" s="50" t="s">
        <v>15</v>
      </c>
      <c r="F4" s="51"/>
      <c r="G4" s="68" t="s">
        <v>16</v>
      </c>
      <c r="H4" s="51"/>
      <c r="I4" s="271" t="s">
        <v>65</v>
      </c>
      <c r="J4" s="272"/>
      <c r="K4" s="55" t="s">
        <v>67</v>
      </c>
      <c r="L4" s="55"/>
      <c r="M4" s="70" t="s">
        <v>58</v>
      </c>
      <c r="N4" s="69"/>
      <c r="O4" s="53" t="s">
        <v>17</v>
      </c>
      <c r="P4" s="54"/>
      <c r="Q4" s="52" t="s">
        <v>114</v>
      </c>
      <c r="R4" s="55"/>
      <c r="S4" s="56"/>
      <c r="T4" s="51"/>
      <c r="U4" s="53" t="s">
        <v>18</v>
      </c>
      <c r="V4" s="51"/>
      <c r="W4" s="167"/>
      <c r="X4" s="167"/>
      <c r="Y4" s="49" t="s">
        <v>19</v>
      </c>
      <c r="Z4" s="48"/>
      <c r="AA4" s="42"/>
      <c r="AB4" s="33"/>
      <c r="AC4" s="18"/>
      <c r="AD4" s="32"/>
      <c r="AE4" s="18"/>
      <c r="AF4" s="32"/>
      <c r="AG4" s="18"/>
      <c r="AH4" s="32"/>
      <c r="AI4" s="17"/>
      <c r="AJ4" s="42"/>
      <c r="AK4" s="33"/>
      <c r="AL4" s="18"/>
      <c r="AM4" s="32"/>
      <c r="AN4" s="18"/>
      <c r="AO4" s="262" t="s">
        <v>80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4"/>
      <c r="BA4" s="42"/>
      <c r="BB4" s="7"/>
      <c r="BC4" s="7"/>
    </row>
    <row r="5" spans="1:55" ht="111" customHeight="1" thickBot="1" x14ac:dyDescent="0.25">
      <c r="A5" s="46" t="s">
        <v>20</v>
      </c>
      <c r="B5" s="37" t="s">
        <v>21</v>
      </c>
      <c r="C5" s="37" t="s">
        <v>22</v>
      </c>
      <c r="D5" s="185" t="s">
        <v>23</v>
      </c>
      <c r="E5" s="188" t="s">
        <v>85</v>
      </c>
      <c r="F5" s="189" t="s">
        <v>70</v>
      </c>
      <c r="G5" s="188" t="s">
        <v>86</v>
      </c>
      <c r="H5" s="190" t="s">
        <v>83</v>
      </c>
      <c r="I5" s="191" t="s">
        <v>87</v>
      </c>
      <c r="J5" s="192" t="s">
        <v>88</v>
      </c>
      <c r="K5" s="188" t="s">
        <v>24</v>
      </c>
      <c r="L5" s="193" t="s">
        <v>68</v>
      </c>
      <c r="M5" s="191" t="s">
        <v>57</v>
      </c>
      <c r="N5" s="194" t="s">
        <v>69</v>
      </c>
      <c r="O5" s="191" t="s">
        <v>25</v>
      </c>
      <c r="P5" s="194" t="s">
        <v>71</v>
      </c>
      <c r="Q5" s="188" t="s">
        <v>86</v>
      </c>
      <c r="R5" s="193" t="s">
        <v>26</v>
      </c>
      <c r="S5" s="188" t="s">
        <v>86</v>
      </c>
      <c r="T5" s="193" t="s">
        <v>27</v>
      </c>
      <c r="U5" s="188" t="s">
        <v>24</v>
      </c>
      <c r="V5" s="193" t="s">
        <v>28</v>
      </c>
      <c r="W5" s="188" t="s">
        <v>86</v>
      </c>
      <c r="X5" s="193" t="s">
        <v>115</v>
      </c>
      <c r="Y5" s="195" t="s">
        <v>89</v>
      </c>
      <c r="Z5" s="196" t="s">
        <v>29</v>
      </c>
      <c r="AA5" s="43" t="s">
        <v>30</v>
      </c>
      <c r="AB5" s="35" t="s">
        <v>90</v>
      </c>
      <c r="AC5" s="19" t="s">
        <v>31</v>
      </c>
      <c r="AD5" s="25" t="s">
        <v>91</v>
      </c>
      <c r="AE5" s="20" t="s">
        <v>32</v>
      </c>
      <c r="AF5" s="25" t="s">
        <v>92</v>
      </c>
      <c r="AG5" s="20" t="s">
        <v>33</v>
      </c>
      <c r="AH5" s="34" t="s">
        <v>89</v>
      </c>
      <c r="AI5" s="39" t="s">
        <v>34</v>
      </c>
      <c r="AJ5" s="247" t="s">
        <v>35</v>
      </c>
      <c r="AK5" s="34" t="s">
        <v>93</v>
      </c>
      <c r="AL5" s="20" t="s">
        <v>36</v>
      </c>
      <c r="AM5" s="34" t="s">
        <v>90</v>
      </c>
      <c r="AN5" s="20" t="s">
        <v>37</v>
      </c>
      <c r="AO5" s="36" t="s">
        <v>94</v>
      </c>
      <c r="AP5" s="20" t="s">
        <v>38</v>
      </c>
      <c r="AQ5" s="36" t="s">
        <v>95</v>
      </c>
      <c r="AR5" s="20" t="s">
        <v>39</v>
      </c>
      <c r="AS5" s="36" t="s">
        <v>96</v>
      </c>
      <c r="AT5" s="20" t="s">
        <v>61</v>
      </c>
      <c r="AU5" s="36" t="s">
        <v>97</v>
      </c>
      <c r="AV5" s="20" t="s">
        <v>40</v>
      </c>
      <c r="AW5" s="34" t="s">
        <v>90</v>
      </c>
      <c r="AX5" s="20" t="s">
        <v>41</v>
      </c>
      <c r="AY5" s="34" t="s">
        <v>98</v>
      </c>
      <c r="AZ5" s="45" t="s">
        <v>63</v>
      </c>
      <c r="BA5" s="247" t="s">
        <v>42</v>
      </c>
      <c r="BB5" s="248" t="s">
        <v>43</v>
      </c>
      <c r="BC5" s="176" t="s">
        <v>44</v>
      </c>
    </row>
    <row r="6" spans="1:55" ht="18.75" thickBot="1" x14ac:dyDescent="0.3">
      <c r="A6" s="38"/>
      <c r="B6" s="21"/>
      <c r="C6" s="21"/>
      <c r="D6" s="57"/>
      <c r="E6" s="58"/>
      <c r="F6" s="59" t="s">
        <v>45</v>
      </c>
      <c r="G6" s="60"/>
      <c r="H6" s="59" t="s">
        <v>84</v>
      </c>
      <c r="I6" s="61"/>
      <c r="J6" s="62"/>
      <c r="K6" s="61"/>
      <c r="L6" s="63" t="s">
        <v>47</v>
      </c>
      <c r="M6" s="61"/>
      <c r="N6" s="62" t="s">
        <v>46</v>
      </c>
      <c r="O6" s="61"/>
      <c r="P6" s="63" t="s">
        <v>47</v>
      </c>
      <c r="Q6" s="61"/>
      <c r="R6" s="63" t="s">
        <v>49</v>
      </c>
      <c r="S6" s="61"/>
      <c r="T6" s="63" t="s">
        <v>47</v>
      </c>
      <c r="U6" s="61"/>
      <c r="V6" s="63" t="s">
        <v>48</v>
      </c>
      <c r="W6" s="61"/>
      <c r="X6" s="63" t="s">
        <v>48</v>
      </c>
      <c r="Y6" s="61"/>
      <c r="Z6" s="64" t="s">
        <v>50</v>
      </c>
      <c r="AA6" s="65"/>
      <c r="AB6" s="66"/>
      <c r="AC6" s="59" t="s">
        <v>51</v>
      </c>
      <c r="AD6" s="60"/>
      <c r="AE6" s="63" t="s">
        <v>52</v>
      </c>
      <c r="AF6" s="61"/>
      <c r="AG6" s="63" t="s">
        <v>47</v>
      </c>
      <c r="AH6" s="67"/>
      <c r="AI6" s="64" t="s">
        <v>51</v>
      </c>
      <c r="AJ6" s="65"/>
      <c r="AK6" s="66"/>
      <c r="AL6" s="59" t="s">
        <v>53</v>
      </c>
      <c r="AM6" s="60"/>
      <c r="AN6" s="63" t="s">
        <v>54</v>
      </c>
      <c r="AO6" s="61"/>
      <c r="AP6" s="63" t="s">
        <v>55</v>
      </c>
      <c r="AQ6" s="61"/>
      <c r="AR6" s="63" t="s">
        <v>47</v>
      </c>
      <c r="AS6" s="61"/>
      <c r="AT6" s="63" t="s">
        <v>56</v>
      </c>
      <c r="AU6" s="61"/>
      <c r="AV6" s="63" t="s">
        <v>55</v>
      </c>
      <c r="AW6" s="61"/>
      <c r="AX6" s="63" t="s">
        <v>60</v>
      </c>
      <c r="AY6" s="67"/>
      <c r="AZ6" s="64" t="s">
        <v>64</v>
      </c>
      <c r="BA6" s="65"/>
      <c r="BB6" s="177"/>
      <c r="BC6" s="178"/>
    </row>
    <row r="7" spans="1:55" s="72" customFormat="1" ht="16.5" thickBot="1" x14ac:dyDescent="0.3">
      <c r="A7" s="111" t="s">
        <v>100</v>
      </c>
      <c r="B7" s="267" t="s">
        <v>102</v>
      </c>
      <c r="C7" s="268"/>
      <c r="D7" s="86"/>
      <c r="E7" s="112"/>
      <c r="F7" s="115"/>
      <c r="G7" s="113"/>
      <c r="H7" s="115"/>
      <c r="I7" s="114"/>
      <c r="J7" s="122"/>
      <c r="K7" s="114"/>
      <c r="L7" s="87"/>
      <c r="M7" s="114"/>
      <c r="N7" s="89"/>
      <c r="O7" s="114"/>
      <c r="P7" s="114"/>
      <c r="Q7" s="114"/>
      <c r="R7" s="127"/>
      <c r="S7" s="114"/>
      <c r="T7" s="127"/>
      <c r="U7" s="114"/>
      <c r="V7" s="114"/>
      <c r="W7" s="114"/>
      <c r="X7" s="127"/>
      <c r="Y7" s="114"/>
      <c r="Z7" s="127"/>
      <c r="AA7" s="128"/>
      <c r="AB7" s="112"/>
      <c r="AC7" s="127"/>
      <c r="AD7" s="114"/>
      <c r="AE7" s="127"/>
      <c r="AF7" s="114"/>
      <c r="AG7" s="131"/>
      <c r="AH7" s="114"/>
      <c r="AI7" s="131"/>
      <c r="AJ7" s="132"/>
      <c r="AK7" s="112"/>
      <c r="AL7" s="131"/>
      <c r="AM7" s="114"/>
      <c r="AN7" s="131"/>
      <c r="AO7" s="114"/>
      <c r="AP7" s="131"/>
      <c r="AQ7" s="114"/>
      <c r="AR7" s="131"/>
      <c r="AS7" s="114"/>
      <c r="AT7" s="131"/>
      <c r="AU7" s="114"/>
      <c r="AV7" s="131"/>
      <c r="AW7" s="114"/>
      <c r="AX7" s="131"/>
      <c r="AY7" s="114"/>
      <c r="AZ7" s="131"/>
      <c r="BA7" s="146"/>
      <c r="BB7" s="179"/>
      <c r="BC7" s="181"/>
    </row>
    <row r="8" spans="1:55" s="72" customFormat="1" ht="16.5" thickBot="1" x14ac:dyDescent="0.3">
      <c r="A8" s="162">
        <v>1</v>
      </c>
      <c r="B8" s="109" t="s">
        <v>121</v>
      </c>
      <c r="C8" s="109" t="s">
        <v>122</v>
      </c>
      <c r="D8" s="110">
        <v>1961</v>
      </c>
      <c r="E8" s="158">
        <v>28</v>
      </c>
      <c r="F8" s="116">
        <f>E8*6</f>
        <v>168</v>
      </c>
      <c r="G8" s="152"/>
      <c r="H8" s="121">
        <f>G8*3</f>
        <v>0</v>
      </c>
      <c r="I8" s="152">
        <v>2</v>
      </c>
      <c r="J8" s="123">
        <f>IF(I8&lt;=4,I8*3,12+(I8-4)*3*2/3)</f>
        <v>6</v>
      </c>
      <c r="K8" s="73"/>
      <c r="L8" s="101">
        <f>K8*3</f>
        <v>0</v>
      </c>
      <c r="M8" s="73"/>
      <c r="N8" s="102">
        <f>IF(M8&lt;=4,M8*3,12+(M8-4)*3*2/3)</f>
        <v>0</v>
      </c>
      <c r="O8" s="73"/>
      <c r="P8" s="103">
        <f>O8*3</f>
        <v>0</v>
      </c>
      <c r="Q8" s="152">
        <v>2</v>
      </c>
      <c r="R8" s="121">
        <f>IF(Q8&gt;5,10,Q8*2)</f>
        <v>4</v>
      </c>
      <c r="S8" s="152"/>
      <c r="T8" s="116">
        <f>S8*3</f>
        <v>0</v>
      </c>
      <c r="U8" s="73"/>
      <c r="V8" s="103">
        <f>U8</f>
        <v>0</v>
      </c>
      <c r="W8" s="152">
        <v>25</v>
      </c>
      <c r="X8" s="116">
        <f>W8*1</f>
        <v>25</v>
      </c>
      <c r="Y8" s="152" t="s">
        <v>72</v>
      </c>
      <c r="Z8" s="116">
        <f>IF(Y8="si",10,0)</f>
        <v>10</v>
      </c>
      <c r="AA8" s="141">
        <f>F8+H8+J8+L8+N8+P8+R8+T8+V8+Z8+X8</f>
        <v>213</v>
      </c>
      <c r="AB8" s="158" t="s">
        <v>72</v>
      </c>
      <c r="AC8" s="116">
        <f>IF(AB8="si",6,0)</f>
        <v>6</v>
      </c>
      <c r="AD8" s="152"/>
      <c r="AE8" s="116">
        <f>AD8*4</f>
        <v>0</v>
      </c>
      <c r="AF8" s="152"/>
      <c r="AG8" s="116">
        <f>AF8*3</f>
        <v>0</v>
      </c>
      <c r="AH8" s="152"/>
      <c r="AI8" s="121">
        <f>IF(AH8="si",6,0)</f>
        <v>0</v>
      </c>
      <c r="AJ8" s="133">
        <f>AC8+AE8+AG8+AI8</f>
        <v>6</v>
      </c>
      <c r="AK8" s="158"/>
      <c r="AL8" s="116">
        <f>AK8*3</f>
        <v>0</v>
      </c>
      <c r="AM8" s="152" t="s">
        <v>72</v>
      </c>
      <c r="AN8" s="116">
        <f>IF(AM8="si",12,0)</f>
        <v>12</v>
      </c>
      <c r="AO8" s="152"/>
      <c r="AP8" s="116">
        <f>AO8*5</f>
        <v>0</v>
      </c>
      <c r="AQ8" s="152"/>
      <c r="AR8" s="116">
        <f>AQ8*3</f>
        <v>0</v>
      </c>
      <c r="AS8" s="152"/>
      <c r="AT8" s="116">
        <f>AS8*1</f>
        <v>0</v>
      </c>
      <c r="AU8" s="152"/>
      <c r="AV8" s="116">
        <f>AU8*5</f>
        <v>0</v>
      </c>
      <c r="AW8" s="152"/>
      <c r="AX8" s="116">
        <f>IF(AW8="si",5,0)</f>
        <v>0</v>
      </c>
      <c r="AY8" s="152">
        <v>1</v>
      </c>
      <c r="AZ8" s="116">
        <f>AY8*1</f>
        <v>1</v>
      </c>
      <c r="BA8" s="147">
        <f>AL8+AN8+AZ8+IF(AP8+AR8+AT8+AV8+AX8&gt;10,10,AP8+AR8+AT8+AV8+AX8)</f>
        <v>13</v>
      </c>
      <c r="BB8" s="179">
        <f>AA8+AJ8+BA8</f>
        <v>232</v>
      </c>
      <c r="BC8" s="181" t="s">
        <v>200</v>
      </c>
    </row>
    <row r="9" spans="1:55" s="72" customFormat="1" ht="16.5" thickBot="1" x14ac:dyDescent="0.3">
      <c r="A9" s="163">
        <v>2</v>
      </c>
      <c r="B9" s="90" t="s">
        <v>119</v>
      </c>
      <c r="C9" s="90" t="s">
        <v>120</v>
      </c>
      <c r="D9" s="93">
        <v>1955</v>
      </c>
      <c r="E9" s="150">
        <v>31</v>
      </c>
      <c r="F9" s="116">
        <f>E9*6</f>
        <v>186</v>
      </c>
      <c r="G9" s="153"/>
      <c r="H9" s="116">
        <f>G9*3</f>
        <v>0</v>
      </c>
      <c r="I9" s="152">
        <v>3</v>
      </c>
      <c r="J9" s="123">
        <f>IF(I9&lt;=4,I9*3,12+(I9-4)*3*2/3)</f>
        <v>9</v>
      </c>
      <c r="K9" s="74"/>
      <c r="L9" s="101">
        <f>K9*3</f>
        <v>0</v>
      </c>
      <c r="M9" s="74"/>
      <c r="N9" s="102">
        <f>IF(M9&lt;=4,M9*3,12+(M9-4)*3*2/3)</f>
        <v>0</v>
      </c>
      <c r="O9" s="74"/>
      <c r="P9" s="101">
        <f>O9*3</f>
        <v>0</v>
      </c>
      <c r="Q9" s="153">
        <v>5</v>
      </c>
      <c r="R9" s="116">
        <f>IF(Q9&gt;5,10,Q9*2)</f>
        <v>10</v>
      </c>
      <c r="S9" s="153">
        <v>1</v>
      </c>
      <c r="T9" s="116">
        <f>S9*3</f>
        <v>3</v>
      </c>
      <c r="U9" s="74"/>
      <c r="V9" s="103">
        <f>U9</f>
        <v>0</v>
      </c>
      <c r="W9" s="153">
        <v>23</v>
      </c>
      <c r="X9" s="116">
        <f>W9*1</f>
        <v>23</v>
      </c>
      <c r="Y9" s="153" t="s">
        <v>72</v>
      </c>
      <c r="Z9" s="116">
        <f>IF(Y9="si",10,0)</f>
        <v>10</v>
      </c>
      <c r="AA9" s="171">
        <f>F9+H9+J9+L9+N9+P9+R9+T9+V9+Z9+X9</f>
        <v>241</v>
      </c>
      <c r="AB9" s="150" t="s">
        <v>72</v>
      </c>
      <c r="AC9" s="116">
        <f>IF(AB9="si",6,0)</f>
        <v>6</v>
      </c>
      <c r="AD9" s="153"/>
      <c r="AE9" s="116">
        <f>AD9*4</f>
        <v>0</v>
      </c>
      <c r="AF9" s="153"/>
      <c r="AG9" s="116">
        <f>AF9*3</f>
        <v>0</v>
      </c>
      <c r="AH9" s="153"/>
      <c r="AI9" s="134">
        <f>IF(AH9="si",6,0)</f>
        <v>0</v>
      </c>
      <c r="AJ9" s="133">
        <f>AC9+AE9+AG9+AI9</f>
        <v>6</v>
      </c>
      <c r="AK9" s="150"/>
      <c r="AL9" s="116">
        <f>AK9*3</f>
        <v>0</v>
      </c>
      <c r="AM9" s="153"/>
      <c r="AN9" s="142">
        <f>IF(AM9="si",12,0)</f>
        <v>0</v>
      </c>
      <c r="AO9" s="153"/>
      <c r="AP9" s="116">
        <f>AO9*5</f>
        <v>0</v>
      </c>
      <c r="AQ9" s="153"/>
      <c r="AR9" s="116">
        <f>AQ9*3</f>
        <v>0</v>
      </c>
      <c r="AS9" s="153"/>
      <c r="AT9" s="116">
        <f>AS9*1</f>
        <v>0</v>
      </c>
      <c r="AU9" s="153"/>
      <c r="AV9" s="116">
        <f>AU9*5</f>
        <v>0</v>
      </c>
      <c r="AW9" s="153"/>
      <c r="AX9" s="116">
        <f>IF(AW9="si",5,0)</f>
        <v>0</v>
      </c>
      <c r="AY9" s="153">
        <v>3</v>
      </c>
      <c r="AZ9" s="142">
        <f>AY9*1</f>
        <v>3</v>
      </c>
      <c r="BA9" s="222">
        <f>AL9+AN9+AZ9+IF(AP9+AR9+AT9+AV9+AX9&gt;10,10,AP9+AR9+AT9+AV9+AX9)</f>
        <v>3</v>
      </c>
      <c r="BB9" s="179">
        <f>AA9+AJ9+BA9</f>
        <v>250</v>
      </c>
      <c r="BC9" s="181"/>
    </row>
    <row r="10" spans="1:55" ht="16.5" thickBot="1" x14ac:dyDescent="0.3">
      <c r="A10" s="245" t="s">
        <v>101</v>
      </c>
      <c r="B10" s="267" t="s">
        <v>103</v>
      </c>
      <c r="C10" s="268"/>
      <c r="D10" s="81"/>
      <c r="E10" s="148"/>
      <c r="F10" s="118"/>
      <c r="G10" s="155"/>
      <c r="H10" s="118"/>
      <c r="I10" s="155"/>
      <c r="J10" s="124"/>
      <c r="K10" s="85"/>
      <c r="L10" s="104"/>
      <c r="M10" s="85"/>
      <c r="N10" s="105"/>
      <c r="O10" s="85"/>
      <c r="P10" s="85"/>
      <c r="Q10" s="155"/>
      <c r="R10" s="118"/>
      <c r="S10" s="155"/>
      <c r="T10" s="118"/>
      <c r="U10" s="85"/>
      <c r="V10" s="85"/>
      <c r="W10" s="155"/>
      <c r="X10" s="118"/>
      <c r="Y10" s="155"/>
      <c r="Z10" s="118"/>
      <c r="AA10" s="129"/>
      <c r="AB10" s="148"/>
      <c r="AC10" s="118"/>
      <c r="AD10" s="155"/>
      <c r="AE10" s="118"/>
      <c r="AF10" s="155"/>
      <c r="AG10" s="118"/>
      <c r="AH10" s="155"/>
      <c r="AI10" s="137"/>
      <c r="AJ10" s="138"/>
      <c r="AK10" s="148"/>
      <c r="AL10" s="84"/>
      <c r="AM10" s="155"/>
      <c r="AN10" s="84"/>
      <c r="AO10" s="155"/>
      <c r="AP10" s="84"/>
      <c r="AQ10" s="155"/>
      <c r="AR10" s="84"/>
      <c r="AS10" s="155"/>
      <c r="AT10" s="84"/>
      <c r="AU10" s="155"/>
      <c r="AV10" s="84"/>
      <c r="AW10" s="155"/>
      <c r="AX10" s="84"/>
      <c r="AY10" s="155"/>
      <c r="AZ10" s="84"/>
      <c r="BA10" s="145"/>
      <c r="BB10" s="179"/>
      <c r="BC10" s="181"/>
    </row>
    <row r="11" spans="1:55" s="72" customFormat="1" ht="16.5" thickBot="1" x14ac:dyDescent="0.3">
      <c r="A11" s="165">
        <v>1</v>
      </c>
      <c r="B11" s="91" t="s">
        <v>124</v>
      </c>
      <c r="C11" s="91" t="s">
        <v>125</v>
      </c>
      <c r="D11" s="92">
        <v>1964</v>
      </c>
      <c r="E11" s="149">
        <v>22</v>
      </c>
      <c r="F11" s="120">
        <f>E11*6</f>
        <v>132</v>
      </c>
      <c r="G11" s="157">
        <v>0</v>
      </c>
      <c r="H11" s="120">
        <f>G11*3</f>
        <v>0</v>
      </c>
      <c r="I11" s="157">
        <v>1</v>
      </c>
      <c r="J11" s="126">
        <f>IF(I11&lt;=4,I11*3,12+(I11-4)*3*2/3)</f>
        <v>3</v>
      </c>
      <c r="K11" s="82"/>
      <c r="L11" s="98">
        <f>K11*3</f>
        <v>0</v>
      </c>
      <c r="M11" s="82"/>
      <c r="N11" s="99">
        <f>IF(M11&lt;=4,M11*3,12+(M11-4)*3*2/3)</f>
        <v>0</v>
      </c>
      <c r="O11" s="82"/>
      <c r="P11" s="98">
        <f>O11*3</f>
        <v>0</v>
      </c>
      <c r="Q11" s="157">
        <v>5</v>
      </c>
      <c r="R11" s="120">
        <f>IF(Q11&gt;5,10,Q11*2)</f>
        <v>10</v>
      </c>
      <c r="S11" s="157">
        <v>16</v>
      </c>
      <c r="T11" s="120">
        <f>S11*3</f>
        <v>48</v>
      </c>
      <c r="U11" s="82"/>
      <c r="V11" s="98">
        <f>U11</f>
        <v>0</v>
      </c>
      <c r="W11" s="157"/>
      <c r="X11" s="120">
        <f>W11*1</f>
        <v>0</v>
      </c>
      <c r="Y11" s="157" t="s">
        <v>72</v>
      </c>
      <c r="Z11" s="120">
        <f>IF(Y11="si",10,0)</f>
        <v>10</v>
      </c>
      <c r="AA11" s="141">
        <f>F11+H11+J11+L11+N11+P11+R11+T11+V11+Z11+X11</f>
        <v>203</v>
      </c>
      <c r="AB11" s="149"/>
      <c r="AC11" s="120">
        <f>IF(AB11="si",6,0)</f>
        <v>0</v>
      </c>
      <c r="AD11" s="157"/>
      <c r="AE11" s="120">
        <f>AD11*4</f>
        <v>0</v>
      </c>
      <c r="AF11" s="157"/>
      <c r="AG11" s="120">
        <f>AF11*3</f>
        <v>0</v>
      </c>
      <c r="AH11" s="157"/>
      <c r="AI11" s="140">
        <f>IF(AH11="si",6,0)</f>
        <v>0</v>
      </c>
      <c r="AJ11" s="141">
        <f>AC11+AE11+AG11+AI11</f>
        <v>0</v>
      </c>
      <c r="AK11" s="149"/>
      <c r="AL11" s="120">
        <f>AK11*3</f>
        <v>0</v>
      </c>
      <c r="AM11" s="157" t="s">
        <v>72</v>
      </c>
      <c r="AN11" s="120">
        <f>IF(AM11="si",12,0)</f>
        <v>12</v>
      </c>
      <c r="AO11" s="157"/>
      <c r="AP11" s="120">
        <f>AO11*5</f>
        <v>0</v>
      </c>
      <c r="AQ11" s="157"/>
      <c r="AR11" s="120">
        <f>AQ11*3</f>
        <v>0</v>
      </c>
      <c r="AS11" s="157">
        <v>1</v>
      </c>
      <c r="AT11" s="120">
        <f>AS11*1</f>
        <v>1</v>
      </c>
      <c r="AU11" s="157"/>
      <c r="AV11" s="120">
        <f>AU11*5</f>
        <v>0</v>
      </c>
      <c r="AW11" s="157"/>
      <c r="AX11" s="120">
        <f>IF(AW11="si",5,0)</f>
        <v>0</v>
      </c>
      <c r="AY11" s="157">
        <v>3</v>
      </c>
      <c r="AZ11" s="120">
        <f>AY11*1</f>
        <v>3</v>
      </c>
      <c r="BA11" s="147">
        <f>AL11+AN11+AZ11+IF(AP11+AR11+AT11+AV11+AX11&gt;10,10,AP11+AR11+AT11+AV11+AX11)</f>
        <v>16</v>
      </c>
      <c r="BB11" s="179">
        <f>AA11+AJ11+BA11</f>
        <v>219</v>
      </c>
      <c r="BC11" s="181"/>
    </row>
    <row r="12" spans="1:55" s="72" customFormat="1" ht="16.5" thickBot="1" x14ac:dyDescent="0.3">
      <c r="A12" s="164">
        <v>2</v>
      </c>
      <c r="B12" s="94" t="s">
        <v>126</v>
      </c>
      <c r="C12" s="94" t="s">
        <v>127</v>
      </c>
      <c r="D12" s="95">
        <v>1960</v>
      </c>
      <c r="E12" s="151">
        <v>20</v>
      </c>
      <c r="F12" s="143">
        <f>E12*6</f>
        <v>120</v>
      </c>
      <c r="G12" s="154">
        <v>0</v>
      </c>
      <c r="H12" s="143">
        <f>G12*3</f>
        <v>0</v>
      </c>
      <c r="I12" s="154">
        <v>5</v>
      </c>
      <c r="J12" s="172">
        <f>IF(I12&lt;=4,I12*3,12+(I12-4)*3*2/3)</f>
        <v>14</v>
      </c>
      <c r="K12" s="83"/>
      <c r="L12" s="173">
        <f>K12*3</f>
        <v>0</v>
      </c>
      <c r="M12" s="83"/>
      <c r="N12" s="174">
        <f>IF(M12&lt;=4,M12*3,12+(M12-4)*3*2/3)</f>
        <v>0</v>
      </c>
      <c r="O12" s="83"/>
      <c r="P12" s="173">
        <f>O12*3</f>
        <v>0</v>
      </c>
      <c r="Q12" s="154">
        <v>5</v>
      </c>
      <c r="R12" s="143">
        <f>IF(Q12&gt;5,10,Q12*2)</f>
        <v>10</v>
      </c>
      <c r="S12" s="154">
        <v>4</v>
      </c>
      <c r="T12" s="143">
        <f>S12*3</f>
        <v>12</v>
      </c>
      <c r="U12" s="83"/>
      <c r="V12" s="173">
        <f>U12</f>
        <v>0</v>
      </c>
      <c r="W12" s="154">
        <v>9</v>
      </c>
      <c r="X12" s="143">
        <f>W12*1</f>
        <v>9</v>
      </c>
      <c r="Y12" s="154" t="s">
        <v>72</v>
      </c>
      <c r="Z12" s="143">
        <f>IF(Y12="si",10,0)</f>
        <v>10</v>
      </c>
      <c r="AA12" s="175">
        <f>F12+H12+J12+L12+N12+P12+R12+T12+V12+Z12+X12</f>
        <v>175</v>
      </c>
      <c r="AB12" s="151" t="s">
        <v>72</v>
      </c>
      <c r="AC12" s="117">
        <f>IF(AB12="si",6,0)</f>
        <v>6</v>
      </c>
      <c r="AD12" s="154"/>
      <c r="AE12" s="117">
        <f>AD12*4</f>
        <v>0</v>
      </c>
      <c r="AF12" s="154"/>
      <c r="AG12" s="117">
        <f>AF12*3</f>
        <v>0</v>
      </c>
      <c r="AH12" s="154"/>
      <c r="AI12" s="135">
        <f>IF(AH12="si",6,0)</f>
        <v>0</v>
      </c>
      <c r="AJ12" s="136">
        <f>AC12+AE12+AG12+AI12</f>
        <v>6</v>
      </c>
      <c r="AK12" s="151"/>
      <c r="AL12" s="117">
        <f>AK12*3</f>
        <v>0</v>
      </c>
      <c r="AM12" s="154" t="s">
        <v>72</v>
      </c>
      <c r="AN12" s="143">
        <f>IF(AM12="si",12,0)</f>
        <v>12</v>
      </c>
      <c r="AO12" s="154"/>
      <c r="AP12" s="117">
        <f>AO12*5</f>
        <v>0</v>
      </c>
      <c r="AQ12" s="154"/>
      <c r="AR12" s="117">
        <f>AQ12*3</f>
        <v>0</v>
      </c>
      <c r="AS12" s="154"/>
      <c r="AT12" s="117">
        <f>AS12*1</f>
        <v>0</v>
      </c>
      <c r="AU12" s="154"/>
      <c r="AV12" s="117">
        <f>AU12*5</f>
        <v>0</v>
      </c>
      <c r="AW12" s="154"/>
      <c r="AX12" s="117">
        <f>IF(AW12="si",5,0)</f>
        <v>0</v>
      </c>
      <c r="AY12" s="154">
        <v>3</v>
      </c>
      <c r="AZ12" s="143">
        <f>AY12*1</f>
        <v>3</v>
      </c>
      <c r="BA12" s="144">
        <f>AL12+AN12+AZ12+IF(AP12+AR12+AT12+AV12+AX12&gt;10,10,AP12+AR12+AT12+AV12+AX12)</f>
        <v>15</v>
      </c>
      <c r="BB12" s="179">
        <f>AA12+AJ12+BA12</f>
        <v>196</v>
      </c>
      <c r="BC12" s="181"/>
    </row>
    <row r="13" spans="1:55" ht="16.5" thickBot="1" x14ac:dyDescent="0.3">
      <c r="A13" s="245" t="s">
        <v>78</v>
      </c>
      <c r="B13" s="269" t="s">
        <v>74</v>
      </c>
      <c r="C13" s="270"/>
      <c r="D13" s="81"/>
      <c r="E13" s="148"/>
      <c r="F13" s="118"/>
      <c r="G13" s="155"/>
      <c r="H13" s="118"/>
      <c r="I13" s="155"/>
      <c r="J13" s="124"/>
      <c r="K13" s="85"/>
      <c r="L13" s="104"/>
      <c r="M13" s="85"/>
      <c r="N13" s="105"/>
      <c r="O13" s="85"/>
      <c r="P13" s="85"/>
      <c r="Q13" s="155"/>
      <c r="R13" s="118"/>
      <c r="S13" s="155"/>
      <c r="T13" s="118"/>
      <c r="U13" s="85"/>
      <c r="V13" s="85"/>
      <c r="W13" s="155"/>
      <c r="X13" s="118"/>
      <c r="Y13" s="155"/>
      <c r="Z13" s="118"/>
      <c r="AA13" s="129"/>
      <c r="AB13" s="148"/>
      <c r="AC13" s="118"/>
      <c r="AD13" s="155"/>
      <c r="AE13" s="118"/>
      <c r="AF13" s="155"/>
      <c r="AG13" s="118"/>
      <c r="AH13" s="155"/>
      <c r="AI13" s="137"/>
      <c r="AJ13" s="138"/>
      <c r="AK13" s="148"/>
      <c r="AL13" s="84"/>
      <c r="AM13" s="155"/>
      <c r="AN13" s="84"/>
      <c r="AO13" s="155"/>
      <c r="AP13" s="84"/>
      <c r="AQ13" s="155"/>
      <c r="AR13" s="84"/>
      <c r="AS13" s="155"/>
      <c r="AT13" s="84"/>
      <c r="AU13" s="155"/>
      <c r="AV13" s="84"/>
      <c r="AW13" s="155"/>
      <c r="AX13" s="84"/>
      <c r="AY13" s="155"/>
      <c r="AZ13" s="84"/>
      <c r="BA13" s="145"/>
      <c r="BB13" s="239"/>
      <c r="BC13" s="181"/>
    </row>
    <row r="14" spans="1:55" s="72" customFormat="1" ht="16.5" thickBot="1" x14ac:dyDescent="0.3">
      <c r="A14" s="165">
        <v>1</v>
      </c>
      <c r="B14" s="91" t="s">
        <v>128</v>
      </c>
      <c r="C14" s="91" t="s">
        <v>129</v>
      </c>
      <c r="D14" s="230">
        <v>1954</v>
      </c>
      <c r="E14" s="149">
        <v>27</v>
      </c>
      <c r="F14" s="120">
        <f>E14*6</f>
        <v>162</v>
      </c>
      <c r="G14" s="157">
        <v>4</v>
      </c>
      <c r="H14" s="120">
        <f>G14*3</f>
        <v>12</v>
      </c>
      <c r="I14" s="157">
        <v>6</v>
      </c>
      <c r="J14" s="126">
        <f>IF(I14&lt;=4,I14*3,12+(I14-4)*3*2/3)</f>
        <v>16</v>
      </c>
      <c r="K14" s="82"/>
      <c r="L14" s="98">
        <f>K14*3</f>
        <v>0</v>
      </c>
      <c r="M14" s="82"/>
      <c r="N14" s="99">
        <f>IF(M14&lt;=4,M14*3,12+(M14-4)*3*2/3)</f>
        <v>0</v>
      </c>
      <c r="O14" s="82"/>
      <c r="P14" s="98">
        <f>O14*3</f>
        <v>0</v>
      </c>
      <c r="Q14" s="157">
        <v>1</v>
      </c>
      <c r="R14" s="120">
        <f>IF(Q14&gt;5,10,Q14*2)</f>
        <v>2</v>
      </c>
      <c r="S14" s="157">
        <v>0</v>
      </c>
      <c r="T14" s="120">
        <f>S14*3</f>
        <v>0</v>
      </c>
      <c r="U14" s="82"/>
      <c r="V14" s="98">
        <f>U14</f>
        <v>0</v>
      </c>
      <c r="W14" s="157">
        <v>26</v>
      </c>
      <c r="X14" s="120">
        <f>W14*1</f>
        <v>26</v>
      </c>
      <c r="Y14" s="157" t="s">
        <v>72</v>
      </c>
      <c r="Z14" s="120">
        <f>IF(Y14="si",10,0)</f>
        <v>10</v>
      </c>
      <c r="AA14" s="141">
        <f>F14+H14+J14+L14+N14+P14+R14+T14+V14+Z14+X14</f>
        <v>228</v>
      </c>
      <c r="AB14" s="149" t="s">
        <v>72</v>
      </c>
      <c r="AC14" s="120">
        <f>IF(AB14="si",6,0)</f>
        <v>6</v>
      </c>
      <c r="AD14" s="157"/>
      <c r="AE14" s="120">
        <f>AD14*4</f>
        <v>0</v>
      </c>
      <c r="AF14" s="157"/>
      <c r="AG14" s="120">
        <f>AF14*3</f>
        <v>0</v>
      </c>
      <c r="AH14" s="157"/>
      <c r="AI14" s="120">
        <f>IF(AH14="si",6,0)</f>
        <v>0</v>
      </c>
      <c r="AJ14" s="141">
        <f>AC14+AE14+AG14+AI14</f>
        <v>6</v>
      </c>
      <c r="AK14" s="149"/>
      <c r="AL14" s="120">
        <f>AK14*3</f>
        <v>0</v>
      </c>
      <c r="AM14" s="157" t="s">
        <v>72</v>
      </c>
      <c r="AN14" s="120">
        <f>IF(AM14="si",12,0)</f>
        <v>12</v>
      </c>
      <c r="AO14" s="157">
        <v>1</v>
      </c>
      <c r="AP14" s="120">
        <f>AO14*5</f>
        <v>5</v>
      </c>
      <c r="AQ14" s="157"/>
      <c r="AR14" s="120">
        <f>AQ14*3</f>
        <v>0</v>
      </c>
      <c r="AS14" s="157"/>
      <c r="AT14" s="120">
        <f>AS14*1</f>
        <v>0</v>
      </c>
      <c r="AU14" s="157"/>
      <c r="AV14" s="120">
        <f>AU14*5</f>
        <v>0</v>
      </c>
      <c r="AW14" s="157"/>
      <c r="AX14" s="120">
        <f>IF(AW14="si",5,0)</f>
        <v>0</v>
      </c>
      <c r="AY14" s="157">
        <v>2</v>
      </c>
      <c r="AZ14" s="120">
        <f>AY14*1</f>
        <v>2</v>
      </c>
      <c r="BA14" s="147">
        <f>AL14+AN14+AZ14+IF(AP14+AR14+AT14+AV14+AX14&gt;10,10,AP14+AR14+AT14+AV14+AX14)</f>
        <v>19</v>
      </c>
      <c r="BB14" s="240">
        <f>AA14+AJ14+BA14</f>
        <v>253</v>
      </c>
      <c r="BC14" s="181"/>
    </row>
    <row r="15" spans="1:55" s="72" customFormat="1" ht="16.5" thickBot="1" x14ac:dyDescent="0.3">
      <c r="A15" s="164">
        <v>2</v>
      </c>
      <c r="B15" s="94" t="s">
        <v>189</v>
      </c>
      <c r="C15" s="94" t="s">
        <v>190</v>
      </c>
      <c r="D15" s="233">
        <v>1956</v>
      </c>
      <c r="E15" s="151">
        <v>8</v>
      </c>
      <c r="F15" s="143">
        <f>E15*6</f>
        <v>48</v>
      </c>
      <c r="G15" s="154"/>
      <c r="H15" s="143">
        <f>G15*3</f>
        <v>0</v>
      </c>
      <c r="I15" s="154">
        <v>22</v>
      </c>
      <c r="J15" s="172">
        <f>IF(I15&lt;=4,I15*3,12+(I15-4)*3*2/3)</f>
        <v>48</v>
      </c>
      <c r="K15" s="83"/>
      <c r="L15" s="173"/>
      <c r="M15" s="83"/>
      <c r="N15" s="174"/>
      <c r="O15" s="83"/>
      <c r="P15" s="173"/>
      <c r="Q15" s="154"/>
      <c r="R15" s="143">
        <f>IF(Q15&gt;5,10,Q15*2)</f>
        <v>0</v>
      </c>
      <c r="S15" s="154"/>
      <c r="T15" s="143">
        <f>S15*3</f>
        <v>0</v>
      </c>
      <c r="U15" s="83"/>
      <c r="V15" s="173"/>
      <c r="W15" s="154"/>
      <c r="X15" s="143">
        <f>W15*1</f>
        <v>0</v>
      </c>
      <c r="Y15" s="154"/>
      <c r="Z15" s="143">
        <f>IF(Y15="si",10,0)</f>
        <v>0</v>
      </c>
      <c r="AA15" s="175">
        <f>F15+H15+J15+L15+N15+P15+R15+T15+V15+Z15+X15</f>
        <v>96</v>
      </c>
      <c r="AB15" s="151"/>
      <c r="AC15" s="143">
        <f>IF(AB15="si",6,0)</f>
        <v>0</v>
      </c>
      <c r="AD15" s="154"/>
      <c r="AE15" s="143">
        <f>AD15*4</f>
        <v>0</v>
      </c>
      <c r="AF15" s="154">
        <v>0</v>
      </c>
      <c r="AG15" s="143">
        <f>AF15*3</f>
        <v>0</v>
      </c>
      <c r="AH15" s="154"/>
      <c r="AI15" s="143">
        <f>IF(AH15="si",6,0)</f>
        <v>0</v>
      </c>
      <c r="AJ15" s="175">
        <f>AC15+AE15+AG15+AI15</f>
        <v>0</v>
      </c>
      <c r="AK15" s="151"/>
      <c r="AL15" s="143">
        <f>AK15*3</f>
        <v>0</v>
      </c>
      <c r="AM15" s="154"/>
      <c r="AN15" s="143">
        <f>IF(AM15="si",12,0)</f>
        <v>0</v>
      </c>
      <c r="AO15" s="154"/>
      <c r="AP15" s="143">
        <f>AO15*5</f>
        <v>0</v>
      </c>
      <c r="AQ15" s="154"/>
      <c r="AR15" s="143">
        <f>AQ15*3</f>
        <v>0</v>
      </c>
      <c r="AS15" s="154"/>
      <c r="AT15" s="143">
        <f>AS15*1</f>
        <v>0</v>
      </c>
      <c r="AU15" s="154"/>
      <c r="AV15" s="143">
        <f>AU15*5</f>
        <v>0</v>
      </c>
      <c r="AW15" s="154"/>
      <c r="AX15" s="143">
        <f>IF(AW15="si",5,0)</f>
        <v>0</v>
      </c>
      <c r="AY15" s="154"/>
      <c r="AZ15" s="143">
        <f>AY15*1</f>
        <v>0</v>
      </c>
      <c r="BA15" s="238">
        <f>AL15+AN15+AZ15+IF(AP15+AR15+AT15+AV15+AX15&gt;10,10,AP15+AR15+AT15+AV15+AX15)</f>
        <v>0</v>
      </c>
      <c r="BB15" s="241">
        <f>AA15+AJ15+BA15</f>
        <v>96</v>
      </c>
      <c r="BC15" s="181"/>
    </row>
    <row r="16" spans="1:55" s="72" customFormat="1" ht="16.5" thickBot="1" x14ac:dyDescent="0.3">
      <c r="A16" s="245" t="s">
        <v>106</v>
      </c>
      <c r="B16" s="269" t="s">
        <v>105</v>
      </c>
      <c r="C16" s="270"/>
      <c r="D16" s="81"/>
      <c r="E16" s="148"/>
      <c r="F16" s="118"/>
      <c r="G16" s="155"/>
      <c r="H16" s="118"/>
      <c r="I16" s="155"/>
      <c r="J16" s="124"/>
      <c r="K16" s="85"/>
      <c r="L16" s="104"/>
      <c r="M16" s="85"/>
      <c r="N16" s="105"/>
      <c r="O16" s="85"/>
      <c r="P16" s="85"/>
      <c r="Q16" s="155"/>
      <c r="R16" s="118"/>
      <c r="S16" s="155"/>
      <c r="T16" s="118"/>
      <c r="U16" s="85"/>
      <c r="V16" s="85"/>
      <c r="W16" s="155"/>
      <c r="X16" s="118"/>
      <c r="Y16" s="155"/>
      <c r="Z16" s="118"/>
      <c r="AA16" s="129"/>
      <c r="AB16" s="148"/>
      <c r="AC16" s="118"/>
      <c r="AD16" s="155"/>
      <c r="AE16" s="118"/>
      <c r="AF16" s="155"/>
      <c r="AG16" s="118"/>
      <c r="AH16" s="155"/>
      <c r="AI16" s="137"/>
      <c r="AJ16" s="138"/>
      <c r="AK16" s="148"/>
      <c r="AL16" s="84"/>
      <c r="AM16" s="155"/>
      <c r="AN16" s="84"/>
      <c r="AO16" s="155"/>
      <c r="AP16" s="84"/>
      <c r="AQ16" s="155"/>
      <c r="AR16" s="84"/>
      <c r="AS16" s="155"/>
      <c r="AT16" s="84"/>
      <c r="AU16" s="155"/>
      <c r="AV16" s="84"/>
      <c r="AW16" s="155"/>
      <c r="AX16" s="84"/>
      <c r="AY16" s="155"/>
      <c r="AZ16" s="84"/>
      <c r="BA16" s="145"/>
      <c r="BB16" s="179"/>
      <c r="BC16" s="181"/>
    </row>
    <row r="17" spans="1:55" s="72" customFormat="1" ht="17.25" thickTop="1" thickBot="1" x14ac:dyDescent="0.3">
      <c r="A17" s="165">
        <v>1</v>
      </c>
      <c r="B17" s="91" t="s">
        <v>130</v>
      </c>
      <c r="C17" s="91" t="s">
        <v>131</v>
      </c>
      <c r="D17" s="242">
        <v>1955</v>
      </c>
      <c r="E17" s="202">
        <v>22</v>
      </c>
      <c r="F17" s="203">
        <f>E17*6</f>
        <v>132</v>
      </c>
      <c r="G17" s="204"/>
      <c r="H17" s="203">
        <f>G17*3</f>
        <v>0</v>
      </c>
      <c r="I17" s="204">
        <v>6</v>
      </c>
      <c r="J17" s="205">
        <f>IF(I17&lt;=4,I17*3,12+(I17-4)*3*2/3)</f>
        <v>16</v>
      </c>
      <c r="K17" s="206"/>
      <c r="L17" s="207">
        <f>K17*3</f>
        <v>0</v>
      </c>
      <c r="M17" s="206"/>
      <c r="N17" s="208">
        <f>IF(M17&lt;=4,M17*3,12+(M17-4)*3*2/3)</f>
        <v>0</v>
      </c>
      <c r="O17" s="206"/>
      <c r="P17" s="207">
        <f>O17*3</f>
        <v>0</v>
      </c>
      <c r="Q17" s="204">
        <v>3</v>
      </c>
      <c r="R17" s="203">
        <f>IF(Q17&gt;5,10,Q17*2)</f>
        <v>6</v>
      </c>
      <c r="S17" s="204">
        <v>0</v>
      </c>
      <c r="T17" s="203">
        <f>S17*3</f>
        <v>0</v>
      </c>
      <c r="U17" s="206"/>
      <c r="V17" s="207">
        <f>U17</f>
        <v>0</v>
      </c>
      <c r="W17" s="204">
        <v>19</v>
      </c>
      <c r="X17" s="203">
        <f>W17*1</f>
        <v>19</v>
      </c>
      <c r="Y17" s="204" t="s">
        <v>72</v>
      </c>
      <c r="Z17" s="203">
        <f>IF(Y17="si",10,0)</f>
        <v>10</v>
      </c>
      <c r="AA17" s="141">
        <f>F17+H17+J17+L17+N17+P17+R17+T17+V17+Z17+X17</f>
        <v>183</v>
      </c>
      <c r="AB17" s="149"/>
      <c r="AC17" s="120">
        <f>IF(AB17="si",6,0)</f>
        <v>0</v>
      </c>
      <c r="AD17" s="157"/>
      <c r="AE17" s="120">
        <f>AD17*4</f>
        <v>0</v>
      </c>
      <c r="AF17" s="157"/>
      <c r="AG17" s="120">
        <f>AF17*3</f>
        <v>0</v>
      </c>
      <c r="AH17" s="157"/>
      <c r="AI17" s="140">
        <f>IF(AH17="si",6,0)</f>
        <v>0</v>
      </c>
      <c r="AJ17" s="141">
        <f>AC17+AE17+AG17+AI17</f>
        <v>0</v>
      </c>
      <c r="AK17" s="220"/>
      <c r="AL17" s="203">
        <f>AK17*3</f>
        <v>0</v>
      </c>
      <c r="AM17" s="204"/>
      <c r="AN17" s="203">
        <f>IF(AM17="si",12,0)</f>
        <v>0</v>
      </c>
      <c r="AO17" s="204"/>
      <c r="AP17" s="203">
        <f>AO17*5</f>
        <v>0</v>
      </c>
      <c r="AQ17" s="204"/>
      <c r="AR17" s="203">
        <f>AQ17*3</f>
        <v>0</v>
      </c>
      <c r="AS17" s="204">
        <v>1</v>
      </c>
      <c r="AT17" s="203">
        <f>AS17*1</f>
        <v>1</v>
      </c>
      <c r="AU17" s="204"/>
      <c r="AV17" s="203">
        <f>AU17*5</f>
        <v>0</v>
      </c>
      <c r="AW17" s="204"/>
      <c r="AX17" s="203">
        <f>IF(AW17="si",5,0)</f>
        <v>0</v>
      </c>
      <c r="AY17" s="204">
        <v>3</v>
      </c>
      <c r="AZ17" s="203">
        <f>AY17*1</f>
        <v>3</v>
      </c>
      <c r="BA17" s="221">
        <f>AL17+AN17+AZ17+IF(AP17+AR17+AT17+AV17+AX17&gt;10,10,AP17+AR17+AT17+AV17+AX17)</f>
        <v>4</v>
      </c>
      <c r="BB17" s="179">
        <f>AA17+AJ17+BA17</f>
        <v>187</v>
      </c>
      <c r="BC17" s="181"/>
    </row>
    <row r="18" spans="1:55" s="72" customFormat="1" ht="16.5" thickBot="1" x14ac:dyDescent="0.3">
      <c r="A18" s="162">
        <v>2</v>
      </c>
      <c r="B18" s="109" t="s">
        <v>132</v>
      </c>
      <c r="C18" s="109" t="s">
        <v>133</v>
      </c>
      <c r="D18" s="243">
        <v>1958</v>
      </c>
      <c r="E18" s="209">
        <v>22</v>
      </c>
      <c r="F18" s="142">
        <f>E18*6</f>
        <v>132</v>
      </c>
      <c r="G18" s="153"/>
      <c r="H18" s="142">
        <f>G18*3</f>
        <v>0</v>
      </c>
      <c r="I18" s="153">
        <v>4</v>
      </c>
      <c r="J18" s="168">
        <f>IF(I18&lt;=4,I18*3,12+(I18-4)*3*2/3)</f>
        <v>12</v>
      </c>
      <c r="K18" s="74"/>
      <c r="L18" s="169">
        <f>K18*3</f>
        <v>0</v>
      </c>
      <c r="M18" s="74"/>
      <c r="N18" s="170">
        <f>IF(M18&lt;=4,M18*3,12+(M18-4)*3*2/3)</f>
        <v>0</v>
      </c>
      <c r="O18" s="74"/>
      <c r="P18" s="169">
        <f>O18*3</f>
        <v>0</v>
      </c>
      <c r="Q18" s="153">
        <v>2</v>
      </c>
      <c r="R18" s="142">
        <f>IF(Q18&gt;5,10,Q18*2)</f>
        <v>4</v>
      </c>
      <c r="S18" s="153">
        <v>0</v>
      </c>
      <c r="T18" s="142">
        <f>S18*3</f>
        <v>0</v>
      </c>
      <c r="U18" s="74"/>
      <c r="V18" s="169">
        <f>U18</f>
        <v>0</v>
      </c>
      <c r="W18" s="153">
        <v>12</v>
      </c>
      <c r="X18" s="142">
        <f>W18*1</f>
        <v>12</v>
      </c>
      <c r="Y18" s="153" t="s">
        <v>72</v>
      </c>
      <c r="Z18" s="142">
        <f>IF(Y18="si",10,0)</f>
        <v>10</v>
      </c>
      <c r="AA18" s="171">
        <f>F18+H18+J18+L18+N18+P18+R18+T18+V18+Z18+X18</f>
        <v>170</v>
      </c>
      <c r="AB18" s="150" t="s">
        <v>72</v>
      </c>
      <c r="AC18" s="142">
        <f>IF(AB18="si",6,0)</f>
        <v>6</v>
      </c>
      <c r="AD18" s="153"/>
      <c r="AE18" s="142">
        <f>AD18*4</f>
        <v>0</v>
      </c>
      <c r="AF18" s="153"/>
      <c r="AG18" s="142">
        <f>AF18*3</f>
        <v>0</v>
      </c>
      <c r="AH18" s="153"/>
      <c r="AI18" s="134">
        <f>IF(AH18="si",6,0)</f>
        <v>0</v>
      </c>
      <c r="AJ18" s="171">
        <f>AC18+AE18+AG18+AI18</f>
        <v>6</v>
      </c>
      <c r="AK18" s="150"/>
      <c r="AL18" s="142">
        <f>AK18*3</f>
        <v>0</v>
      </c>
      <c r="AM18" s="153"/>
      <c r="AN18" s="142">
        <f>IF(AM18="si",12,0)</f>
        <v>0</v>
      </c>
      <c r="AO18" s="153"/>
      <c r="AP18" s="142">
        <f>AO18*5</f>
        <v>0</v>
      </c>
      <c r="AQ18" s="153"/>
      <c r="AR18" s="142">
        <f>AQ18*3</f>
        <v>0</v>
      </c>
      <c r="AS18" s="153"/>
      <c r="AT18" s="142">
        <f>AS18*1</f>
        <v>0</v>
      </c>
      <c r="AU18" s="153"/>
      <c r="AV18" s="142">
        <f>AU18*5</f>
        <v>0</v>
      </c>
      <c r="AW18" s="153"/>
      <c r="AX18" s="142">
        <f>IF(AW18="si",5,0)</f>
        <v>0</v>
      </c>
      <c r="AY18" s="153">
        <v>3</v>
      </c>
      <c r="AZ18" s="142">
        <v>2</v>
      </c>
      <c r="BA18" s="222">
        <f>AL18+AN18+AZ18+IF(AP18+AR18+AT18+AV18+AX18&gt;10,10,AP18+AR18+AT18+AV18+AX18)</f>
        <v>2</v>
      </c>
      <c r="BB18" s="179">
        <f>AA18+AJ18+BA18</f>
        <v>178</v>
      </c>
      <c r="BC18" s="181"/>
    </row>
    <row r="19" spans="1:55" s="72" customFormat="1" ht="16.5" thickBot="1" x14ac:dyDescent="0.3">
      <c r="A19" s="162">
        <v>3</v>
      </c>
      <c r="B19" s="109" t="s">
        <v>99</v>
      </c>
      <c r="C19" s="109" t="s">
        <v>125</v>
      </c>
      <c r="D19" s="243">
        <v>1960</v>
      </c>
      <c r="E19" s="209">
        <v>9</v>
      </c>
      <c r="F19" s="142">
        <f>E19*6</f>
        <v>54</v>
      </c>
      <c r="G19" s="153"/>
      <c r="H19" s="142">
        <f>G19*3</f>
        <v>0</v>
      </c>
      <c r="I19" s="153">
        <v>16</v>
      </c>
      <c r="J19" s="168">
        <f>IF(I19&lt;=4,I19*3,12+(I19-4)*3*2/3)</f>
        <v>36</v>
      </c>
      <c r="K19" s="74"/>
      <c r="L19" s="169"/>
      <c r="M19" s="74"/>
      <c r="N19" s="170"/>
      <c r="O19" s="74"/>
      <c r="P19" s="169"/>
      <c r="Q19" s="153">
        <v>5</v>
      </c>
      <c r="R19" s="142">
        <f>IF(Q19&gt;5,10,Q19*2)</f>
        <v>10</v>
      </c>
      <c r="S19" s="153">
        <v>3</v>
      </c>
      <c r="T19" s="142">
        <f>S19*3</f>
        <v>9</v>
      </c>
      <c r="U19" s="74"/>
      <c r="V19" s="169"/>
      <c r="W19" s="153"/>
      <c r="X19" s="142">
        <f>W19*1</f>
        <v>0</v>
      </c>
      <c r="Y19" s="153"/>
      <c r="Z19" s="142">
        <f>IF(Y19="si",10,0)</f>
        <v>0</v>
      </c>
      <c r="AA19" s="171">
        <f>F19+H19+J19+L19+N19+P19+R19+T19+V19+Z19+X19</f>
        <v>109</v>
      </c>
      <c r="AB19" s="150"/>
      <c r="AC19" s="142">
        <f>IF(AB19="si",6,0)</f>
        <v>0</v>
      </c>
      <c r="AD19" s="153"/>
      <c r="AE19" s="142">
        <f>AD19*4</f>
        <v>0</v>
      </c>
      <c r="AF19" s="153"/>
      <c r="AG19" s="142">
        <f>AF19*3</f>
        <v>0</v>
      </c>
      <c r="AH19" s="153"/>
      <c r="AI19" s="134">
        <f>IF(AH19="si",6,0)</f>
        <v>0</v>
      </c>
      <c r="AJ19" s="171">
        <f>AC19+AE19+AG19+AI19</f>
        <v>0</v>
      </c>
      <c r="AK19" s="150"/>
      <c r="AL19" s="142">
        <f>AK19*3</f>
        <v>0</v>
      </c>
      <c r="AM19" s="153" t="s">
        <v>72</v>
      </c>
      <c r="AN19" s="142">
        <f>IF(AM19="si",12,0)</f>
        <v>12</v>
      </c>
      <c r="AO19" s="153"/>
      <c r="AP19" s="142">
        <f>AO19*5</f>
        <v>0</v>
      </c>
      <c r="AQ19" s="153"/>
      <c r="AR19" s="142">
        <f>AQ19*3</f>
        <v>0</v>
      </c>
      <c r="AS19" s="153"/>
      <c r="AT19" s="142">
        <f>AS19*1</f>
        <v>0</v>
      </c>
      <c r="AU19" s="153"/>
      <c r="AV19" s="142">
        <f>AU19*5</f>
        <v>0</v>
      </c>
      <c r="AW19" s="153"/>
      <c r="AX19" s="142">
        <f>IF(AW19="si",5,0)</f>
        <v>0</v>
      </c>
      <c r="AY19" s="153">
        <v>1</v>
      </c>
      <c r="AZ19" s="142">
        <f>AY19*1</f>
        <v>1</v>
      </c>
      <c r="BA19" s="222">
        <f>AL19+AN19+AZ19+IF(AP19+AR19+AT19+AV19+AX19&gt;10,10,AP19+AR19+AT19+AV19+AX19)</f>
        <v>13</v>
      </c>
      <c r="BB19" s="179">
        <f>AA19+AJ19+BA19</f>
        <v>122</v>
      </c>
      <c r="BC19" s="181"/>
    </row>
    <row r="20" spans="1:55" s="72" customFormat="1" ht="16.5" thickBot="1" x14ac:dyDescent="0.3">
      <c r="A20" s="162">
        <v>4</v>
      </c>
      <c r="B20" s="109" t="s">
        <v>134</v>
      </c>
      <c r="C20" s="109" t="s">
        <v>135</v>
      </c>
      <c r="D20" s="243">
        <v>1963</v>
      </c>
      <c r="E20" s="209">
        <v>10</v>
      </c>
      <c r="F20" s="142">
        <f>E20*6</f>
        <v>60</v>
      </c>
      <c r="G20" s="153"/>
      <c r="H20" s="142">
        <f>G20*3</f>
        <v>0</v>
      </c>
      <c r="I20" s="153">
        <v>6</v>
      </c>
      <c r="J20" s="168">
        <f>IF(I20&lt;=4,I20*3,12+(I20-4)*3*2/3)</f>
        <v>16</v>
      </c>
      <c r="K20" s="74"/>
      <c r="L20" s="169"/>
      <c r="M20" s="74"/>
      <c r="N20" s="170"/>
      <c r="O20" s="74"/>
      <c r="P20" s="169"/>
      <c r="Q20" s="153">
        <v>5</v>
      </c>
      <c r="R20" s="142">
        <f>IF(Q20&gt;5,10,Q20*2)</f>
        <v>10</v>
      </c>
      <c r="S20" s="153">
        <v>3</v>
      </c>
      <c r="T20" s="142">
        <f>S20*3</f>
        <v>9</v>
      </c>
      <c r="U20" s="74"/>
      <c r="V20" s="169"/>
      <c r="W20" s="153">
        <v>2</v>
      </c>
      <c r="X20" s="142">
        <f>W20*1</f>
        <v>2</v>
      </c>
      <c r="Y20" s="153"/>
      <c r="Z20" s="142">
        <f>IF(Y20="si",10,0)</f>
        <v>0</v>
      </c>
      <c r="AA20" s="171">
        <f>F20+H20+J20+L20+N20+P20+R20+T20+V20+Z20+X20</f>
        <v>97</v>
      </c>
      <c r="AB20" s="150"/>
      <c r="AC20" s="142">
        <f>IF(AB20="si",6,0)</f>
        <v>0</v>
      </c>
      <c r="AD20" s="153"/>
      <c r="AE20" s="142">
        <f>AD20*4</f>
        <v>0</v>
      </c>
      <c r="AF20" s="153">
        <v>1</v>
      </c>
      <c r="AG20" s="142">
        <f>AF20*3</f>
        <v>3</v>
      </c>
      <c r="AH20" s="153"/>
      <c r="AI20" s="134">
        <f>IF(AH20="si",6,0)</f>
        <v>0</v>
      </c>
      <c r="AJ20" s="171">
        <f>AC20+AE20+AG20+AI20</f>
        <v>3</v>
      </c>
      <c r="AK20" s="150"/>
      <c r="AL20" s="142">
        <f>AK20*3</f>
        <v>0</v>
      </c>
      <c r="AM20" s="153" t="s">
        <v>72</v>
      </c>
      <c r="AN20" s="142">
        <f>IF(AM20="si",12,0)</f>
        <v>12</v>
      </c>
      <c r="AO20" s="153"/>
      <c r="AP20" s="142">
        <f>AO20*5</f>
        <v>0</v>
      </c>
      <c r="AQ20" s="153"/>
      <c r="AR20" s="142">
        <f>AQ20*3</f>
        <v>0</v>
      </c>
      <c r="AS20" s="153">
        <v>5</v>
      </c>
      <c r="AT20" s="142">
        <f>AS20*1</f>
        <v>5</v>
      </c>
      <c r="AU20" s="153"/>
      <c r="AV20" s="142">
        <f>AU20*5</f>
        <v>0</v>
      </c>
      <c r="AW20" s="153"/>
      <c r="AX20" s="142">
        <f>IF(AW20="si",5,0)</f>
        <v>0</v>
      </c>
      <c r="AY20" s="153"/>
      <c r="AZ20" s="142">
        <f>AY20*1</f>
        <v>0</v>
      </c>
      <c r="BA20" s="222">
        <f>AL20+AN20+AZ20+IF(AP20+AR20+AT20+AV20+AX20&gt;10,10,AP20+AR20+AT20+AV20+AX20)</f>
        <v>17</v>
      </c>
      <c r="BB20" s="179">
        <f>AA20+AJ20+BA20</f>
        <v>117</v>
      </c>
      <c r="BC20" s="181"/>
    </row>
    <row r="21" spans="1:55" s="72" customFormat="1" ht="16.5" thickBot="1" x14ac:dyDescent="0.3">
      <c r="A21" s="164">
        <v>5</v>
      </c>
      <c r="B21" s="94" t="s">
        <v>136</v>
      </c>
      <c r="C21" s="94" t="s">
        <v>104</v>
      </c>
      <c r="D21" s="244">
        <v>1964</v>
      </c>
      <c r="E21" s="210">
        <v>5</v>
      </c>
      <c r="F21" s="211">
        <f>E21*6</f>
        <v>30</v>
      </c>
      <c r="G21" s="212"/>
      <c r="H21" s="211">
        <f>G21*3</f>
        <v>0</v>
      </c>
      <c r="I21" s="212">
        <v>14</v>
      </c>
      <c r="J21" s="213">
        <f>IF(I21&lt;=4,I21*3,12+(I21-4)*3*2/3)</f>
        <v>32</v>
      </c>
      <c r="K21" s="214"/>
      <c r="L21" s="215"/>
      <c r="M21" s="214"/>
      <c r="N21" s="216"/>
      <c r="O21" s="214"/>
      <c r="P21" s="215"/>
      <c r="Q21" s="212">
        <v>1</v>
      </c>
      <c r="R21" s="211">
        <f>IF(Q21&gt;5,10,Q21*2)</f>
        <v>2</v>
      </c>
      <c r="S21" s="212"/>
      <c r="T21" s="211">
        <f>S21*3</f>
        <v>0</v>
      </c>
      <c r="U21" s="214"/>
      <c r="V21" s="215"/>
      <c r="W21" s="212"/>
      <c r="X21" s="211">
        <f>W21*1</f>
        <v>0</v>
      </c>
      <c r="Y21" s="212"/>
      <c r="Z21" s="211">
        <f>IF(Y21="si",10,0)</f>
        <v>0</v>
      </c>
      <c r="AA21" s="175">
        <f>F21+H21+J21+L21+N21+P21+R21+T21+V21+Z21+X21</f>
        <v>64</v>
      </c>
      <c r="AB21" s="217" t="s">
        <v>72</v>
      </c>
      <c r="AC21" s="211">
        <f>IF(AB21="si",6,0)</f>
        <v>6</v>
      </c>
      <c r="AD21" s="212"/>
      <c r="AE21" s="211">
        <f>AD21*4</f>
        <v>0</v>
      </c>
      <c r="AF21" s="212">
        <v>2</v>
      </c>
      <c r="AG21" s="211">
        <f>AF21*3</f>
        <v>6</v>
      </c>
      <c r="AH21" s="212"/>
      <c r="AI21" s="218">
        <f>IF(AH21="si",6,0)</f>
        <v>0</v>
      </c>
      <c r="AJ21" s="219">
        <f>AC21+AE21+AG21+AI21</f>
        <v>12</v>
      </c>
      <c r="AK21" s="217"/>
      <c r="AL21" s="211">
        <f>AK21*3</f>
        <v>0</v>
      </c>
      <c r="AM21" s="212"/>
      <c r="AN21" s="211">
        <f>IF(AM21="si",12,0)</f>
        <v>0</v>
      </c>
      <c r="AO21" s="212"/>
      <c r="AP21" s="211">
        <f>AO21*5</f>
        <v>0</v>
      </c>
      <c r="AQ21" s="212"/>
      <c r="AR21" s="211">
        <f>AQ21*3</f>
        <v>0</v>
      </c>
      <c r="AS21" s="212">
        <v>1</v>
      </c>
      <c r="AT21" s="211">
        <f>AS21*1</f>
        <v>1</v>
      </c>
      <c r="AU21" s="212"/>
      <c r="AV21" s="211">
        <f>AU21*5</f>
        <v>0</v>
      </c>
      <c r="AW21" s="212"/>
      <c r="AX21" s="211">
        <f>IF(AW21="si",5,0)</f>
        <v>0</v>
      </c>
      <c r="AY21" s="212">
        <v>1</v>
      </c>
      <c r="AZ21" s="211">
        <f>AY21*1</f>
        <v>1</v>
      </c>
      <c r="BA21" s="223">
        <f>AL21+AN21+AZ21+IF(AP21+AR21+AT21+AV21+AX21&gt;10,10,AP21+AR21+AT21+AV21+AX21)</f>
        <v>2</v>
      </c>
      <c r="BB21" s="179">
        <f>AA21+AJ21+BA21</f>
        <v>78</v>
      </c>
      <c r="BC21" s="181"/>
    </row>
    <row r="22" spans="1:55" ht="16.5" thickBot="1" x14ac:dyDescent="0.3">
      <c r="A22" s="245" t="s">
        <v>107</v>
      </c>
      <c r="B22" s="269" t="s">
        <v>108</v>
      </c>
      <c r="C22" s="270"/>
      <c r="D22" s="81"/>
      <c r="E22" s="148"/>
      <c r="F22" s="118"/>
      <c r="G22" s="155"/>
      <c r="H22" s="118"/>
      <c r="I22" s="155"/>
      <c r="J22" s="124"/>
      <c r="K22" s="85"/>
      <c r="L22" s="104"/>
      <c r="M22" s="85"/>
      <c r="N22" s="105"/>
      <c r="O22" s="85"/>
      <c r="P22" s="85"/>
      <c r="Q22" s="155"/>
      <c r="R22" s="118"/>
      <c r="S22" s="155"/>
      <c r="T22" s="118"/>
      <c r="U22" s="85"/>
      <c r="V22" s="85"/>
      <c r="W22" s="155"/>
      <c r="X22" s="118"/>
      <c r="Y22" s="155"/>
      <c r="Z22" s="118"/>
      <c r="AA22" s="129"/>
      <c r="AB22" s="148"/>
      <c r="AC22" s="118"/>
      <c r="AD22" s="155"/>
      <c r="AE22" s="118"/>
      <c r="AF22" s="155"/>
      <c r="AG22" s="118"/>
      <c r="AH22" s="155"/>
      <c r="AI22" s="137"/>
      <c r="AJ22" s="138"/>
      <c r="AK22" s="148"/>
      <c r="AL22" s="84"/>
      <c r="AM22" s="155"/>
      <c r="AN22" s="84"/>
      <c r="AO22" s="155"/>
      <c r="AP22" s="84"/>
      <c r="AQ22" s="155"/>
      <c r="AR22" s="84"/>
      <c r="AS22" s="155"/>
      <c r="AT22" s="84"/>
      <c r="AU22" s="155"/>
      <c r="AV22" s="84"/>
      <c r="AW22" s="155"/>
      <c r="AX22" s="84"/>
      <c r="AY22" s="155"/>
      <c r="AZ22" s="84"/>
      <c r="BA22" s="145"/>
      <c r="BB22" s="179"/>
      <c r="BC22" s="181"/>
    </row>
    <row r="23" spans="1:55" ht="16.5" thickBot="1" x14ac:dyDescent="0.3">
      <c r="A23" s="245"/>
      <c r="B23" s="199"/>
      <c r="C23" s="200"/>
      <c r="D23" s="81"/>
      <c r="E23" s="148"/>
      <c r="F23" s="118"/>
      <c r="G23" s="155"/>
      <c r="H23" s="118"/>
      <c r="I23" s="155"/>
      <c r="J23" s="124"/>
      <c r="K23" s="85"/>
      <c r="L23" s="104"/>
      <c r="M23" s="85"/>
      <c r="N23" s="105"/>
      <c r="O23" s="85"/>
      <c r="P23" s="85"/>
      <c r="Q23" s="155"/>
      <c r="R23" s="118"/>
      <c r="S23" s="155"/>
      <c r="T23" s="118"/>
      <c r="U23" s="85"/>
      <c r="V23" s="184"/>
      <c r="W23" s="155"/>
      <c r="X23" s="118"/>
      <c r="Y23" s="155"/>
      <c r="Z23" s="118"/>
      <c r="AA23" s="201"/>
      <c r="AB23" s="148"/>
      <c r="AC23" s="118"/>
      <c r="AD23" s="155"/>
      <c r="AE23" s="118"/>
      <c r="AF23" s="155"/>
      <c r="AG23" s="118"/>
      <c r="AH23" s="155"/>
      <c r="AI23" s="137"/>
      <c r="AJ23" s="138"/>
      <c r="AK23" s="148"/>
      <c r="AL23" s="84"/>
      <c r="AM23" s="155"/>
      <c r="AN23" s="84"/>
      <c r="AO23" s="155"/>
      <c r="AP23" s="84"/>
      <c r="AQ23" s="155"/>
      <c r="AR23" s="84"/>
      <c r="AS23" s="155"/>
      <c r="AT23" s="84"/>
      <c r="AU23" s="155"/>
      <c r="AV23" s="84"/>
      <c r="AW23" s="155"/>
      <c r="AX23" s="84"/>
      <c r="AY23" s="155"/>
      <c r="AZ23" s="84"/>
      <c r="BA23" s="145"/>
      <c r="BB23" s="179"/>
      <c r="BC23" s="181"/>
    </row>
    <row r="24" spans="1:55" s="72" customFormat="1" ht="17.25" thickTop="1" thickBot="1" x14ac:dyDescent="0.3">
      <c r="A24" s="165">
        <v>1</v>
      </c>
      <c r="B24" s="91" t="s">
        <v>141</v>
      </c>
      <c r="C24" s="91" t="s">
        <v>142</v>
      </c>
      <c r="D24" s="92">
        <v>1955</v>
      </c>
      <c r="E24" s="149">
        <v>17</v>
      </c>
      <c r="F24" s="120">
        <f t="shared" ref="F24:F32" si="0">E24*6</f>
        <v>102</v>
      </c>
      <c r="G24" s="157">
        <v>6</v>
      </c>
      <c r="H24" s="120">
        <f t="shared" ref="H24:H32" si="1">G24*3</f>
        <v>18</v>
      </c>
      <c r="I24" s="157">
        <v>7</v>
      </c>
      <c r="J24" s="126">
        <f t="shared" ref="J24:J32" si="2">IF(I24&lt;=4,I24*3,12+(I24-4)*3*2/3)</f>
        <v>18</v>
      </c>
      <c r="K24" s="82"/>
      <c r="L24" s="98">
        <f>K24*3</f>
        <v>0</v>
      </c>
      <c r="M24" s="82"/>
      <c r="N24" s="99">
        <f>IF(M24&lt;=4,M24*3,12+(M24-4)*3*2/3)</f>
        <v>0</v>
      </c>
      <c r="O24" s="82"/>
      <c r="P24" s="98">
        <f>O24*3</f>
        <v>0</v>
      </c>
      <c r="Q24" s="157">
        <v>5</v>
      </c>
      <c r="R24" s="120">
        <f t="shared" ref="R24:R32" si="3">IF(Q24&gt;5,10,Q24*2)</f>
        <v>10</v>
      </c>
      <c r="S24" s="157">
        <v>5</v>
      </c>
      <c r="T24" s="120">
        <f t="shared" ref="T24:T32" si="4">S24*3</f>
        <v>15</v>
      </c>
      <c r="U24" s="82"/>
      <c r="V24" s="98">
        <f>U24</f>
        <v>0</v>
      </c>
      <c r="W24" s="157">
        <v>6</v>
      </c>
      <c r="X24" s="120">
        <f t="shared" ref="X24:X32" si="5">W24*1</f>
        <v>6</v>
      </c>
      <c r="Y24" s="157" t="s">
        <v>72</v>
      </c>
      <c r="Z24" s="120">
        <f t="shared" ref="Z24:Z32" si="6">IF(Y24="si",10,0)</f>
        <v>10</v>
      </c>
      <c r="AA24" s="141">
        <f t="shared" ref="AA24:AA32" si="7">F24+H24+J24+L24+N24+P24+R24+T24+V24+Z24+X24</f>
        <v>179</v>
      </c>
      <c r="AB24" s="220"/>
      <c r="AC24" s="203">
        <f t="shared" ref="AC24:AC32" si="8">IF(AB24="si",6,0)</f>
        <v>0</v>
      </c>
      <c r="AD24" s="204"/>
      <c r="AE24" s="203">
        <f t="shared" ref="AE24:AE30" si="9">AD24*4</f>
        <v>0</v>
      </c>
      <c r="AF24" s="204"/>
      <c r="AG24" s="203">
        <f t="shared" ref="AG24:AG32" si="10">AF24*3</f>
        <v>0</v>
      </c>
      <c r="AH24" s="204"/>
      <c r="AI24" s="203">
        <f t="shared" ref="AI24:AI32" si="11">IF(AH24="si",6,0)</f>
        <v>0</v>
      </c>
      <c r="AJ24" s="229">
        <f t="shared" ref="AJ24:AJ32" si="12">AC24+AE24+AG24+AI24</f>
        <v>0</v>
      </c>
      <c r="AK24" s="149"/>
      <c r="AL24" s="120">
        <f t="shared" ref="AL24:AL32" si="13">AK24*3</f>
        <v>0</v>
      </c>
      <c r="AM24" s="157"/>
      <c r="AN24" s="120">
        <f t="shared" ref="AN24:AN32" si="14">IF(AM24="si",12,0)</f>
        <v>0</v>
      </c>
      <c r="AO24" s="157"/>
      <c r="AP24" s="120">
        <f t="shared" ref="AP24:AP32" si="15">AO24*5</f>
        <v>0</v>
      </c>
      <c r="AQ24" s="157"/>
      <c r="AR24" s="120">
        <f t="shared" ref="AR24:AR32" si="16">AQ24*3</f>
        <v>0</v>
      </c>
      <c r="AS24" s="157"/>
      <c r="AT24" s="120">
        <f t="shared" ref="AT24:AT32" si="17">AS24*1</f>
        <v>0</v>
      </c>
      <c r="AU24" s="157"/>
      <c r="AV24" s="120">
        <f t="shared" ref="AV24:AV32" si="18">AU24*5</f>
        <v>0</v>
      </c>
      <c r="AW24" s="157"/>
      <c r="AX24" s="120">
        <f t="shared" ref="AX24:AX32" si="19">IF(AW24="si",5,0)</f>
        <v>0</v>
      </c>
      <c r="AY24" s="157">
        <v>3</v>
      </c>
      <c r="AZ24" s="120">
        <f t="shared" ref="AZ24:AZ32" si="20">AY24*1</f>
        <v>3</v>
      </c>
      <c r="BA24" s="147">
        <f t="shared" ref="BA24:BA32" si="21">AL24+AN24+AZ24+IF(AP24+AR24+AT24+AV24+AX24&gt;10,10,AP24+AR24+AT24+AV24+AX24)</f>
        <v>3</v>
      </c>
      <c r="BB24" s="179">
        <f t="shared" ref="BB24:BB32" si="22">AA24+AJ24+BA24</f>
        <v>182</v>
      </c>
      <c r="BC24" s="181"/>
    </row>
    <row r="25" spans="1:55" s="72" customFormat="1" ht="16.5" thickBot="1" x14ac:dyDescent="0.3">
      <c r="A25" s="162">
        <v>2</v>
      </c>
      <c r="B25" s="109" t="s">
        <v>151</v>
      </c>
      <c r="C25" s="109" t="s">
        <v>152</v>
      </c>
      <c r="D25" s="110">
        <v>1952</v>
      </c>
      <c r="E25" s="150">
        <v>8</v>
      </c>
      <c r="F25" s="142">
        <f t="shared" si="0"/>
        <v>48</v>
      </c>
      <c r="G25" s="153"/>
      <c r="H25" s="142">
        <f t="shared" si="1"/>
        <v>0</v>
      </c>
      <c r="I25" s="153">
        <v>34</v>
      </c>
      <c r="J25" s="168">
        <f t="shared" si="2"/>
        <v>72</v>
      </c>
      <c r="K25" s="74"/>
      <c r="L25" s="169"/>
      <c r="M25" s="74"/>
      <c r="N25" s="170"/>
      <c r="O25" s="74"/>
      <c r="P25" s="169"/>
      <c r="Q25" s="153">
        <v>5</v>
      </c>
      <c r="R25" s="142">
        <f t="shared" si="3"/>
        <v>10</v>
      </c>
      <c r="S25" s="153">
        <v>3</v>
      </c>
      <c r="T25" s="142">
        <f t="shared" si="4"/>
        <v>9</v>
      </c>
      <c r="U25" s="74"/>
      <c r="V25" s="169"/>
      <c r="W25" s="153"/>
      <c r="X25" s="142">
        <f t="shared" si="5"/>
        <v>0</v>
      </c>
      <c r="Y25" s="153"/>
      <c r="Z25" s="142">
        <f t="shared" si="6"/>
        <v>0</v>
      </c>
      <c r="AA25" s="171">
        <f t="shared" si="7"/>
        <v>139</v>
      </c>
      <c r="AB25" s="150" t="s">
        <v>72</v>
      </c>
      <c r="AC25" s="142">
        <f t="shared" si="8"/>
        <v>6</v>
      </c>
      <c r="AD25" s="153"/>
      <c r="AE25" s="142">
        <f t="shared" si="9"/>
        <v>0</v>
      </c>
      <c r="AF25" s="153"/>
      <c r="AG25" s="142">
        <f t="shared" si="10"/>
        <v>0</v>
      </c>
      <c r="AH25" s="153"/>
      <c r="AI25" s="142">
        <f t="shared" si="11"/>
        <v>0</v>
      </c>
      <c r="AJ25" s="171">
        <f t="shared" si="12"/>
        <v>6</v>
      </c>
      <c r="AK25" s="150"/>
      <c r="AL25" s="142">
        <f t="shared" si="13"/>
        <v>0</v>
      </c>
      <c r="AM25" s="153"/>
      <c r="AN25" s="142">
        <f t="shared" si="14"/>
        <v>0</v>
      </c>
      <c r="AO25" s="153"/>
      <c r="AP25" s="142">
        <f t="shared" si="15"/>
        <v>0</v>
      </c>
      <c r="AQ25" s="153"/>
      <c r="AR25" s="142">
        <f t="shared" si="16"/>
        <v>0</v>
      </c>
      <c r="AS25" s="153"/>
      <c r="AT25" s="142">
        <f t="shared" si="17"/>
        <v>0</v>
      </c>
      <c r="AU25" s="153"/>
      <c r="AV25" s="142">
        <f t="shared" si="18"/>
        <v>0</v>
      </c>
      <c r="AW25" s="153"/>
      <c r="AX25" s="142">
        <f t="shared" si="19"/>
        <v>0</v>
      </c>
      <c r="AY25" s="153"/>
      <c r="AZ25" s="142">
        <f t="shared" si="20"/>
        <v>0</v>
      </c>
      <c r="BA25" s="222">
        <f t="shared" si="21"/>
        <v>0</v>
      </c>
      <c r="BB25" s="179">
        <f t="shared" si="22"/>
        <v>145</v>
      </c>
      <c r="BC25" s="181"/>
    </row>
    <row r="26" spans="1:55" s="72" customFormat="1" ht="16.5" thickBot="1" x14ac:dyDescent="0.3">
      <c r="A26" s="162">
        <v>3</v>
      </c>
      <c r="B26" s="109" t="s">
        <v>149</v>
      </c>
      <c r="C26" s="109" t="s">
        <v>150</v>
      </c>
      <c r="D26" s="110">
        <v>1963</v>
      </c>
      <c r="E26" s="150">
        <v>10</v>
      </c>
      <c r="F26" s="142">
        <f t="shared" si="0"/>
        <v>60</v>
      </c>
      <c r="G26" s="153"/>
      <c r="H26" s="142">
        <f t="shared" si="1"/>
        <v>0</v>
      </c>
      <c r="I26" s="153">
        <v>4</v>
      </c>
      <c r="J26" s="168">
        <f t="shared" si="2"/>
        <v>12</v>
      </c>
      <c r="K26" s="74"/>
      <c r="L26" s="169">
        <f>K26*3</f>
        <v>0</v>
      </c>
      <c r="M26" s="74"/>
      <c r="N26" s="170">
        <f>IF(M26&lt;=4,M26*3,12+(M26-4)*3*2/3)</f>
        <v>0</v>
      </c>
      <c r="O26" s="74"/>
      <c r="P26" s="169">
        <f>O26*3</f>
        <v>0</v>
      </c>
      <c r="Q26" s="153">
        <v>5</v>
      </c>
      <c r="R26" s="142">
        <f t="shared" si="3"/>
        <v>10</v>
      </c>
      <c r="S26" s="153">
        <v>3</v>
      </c>
      <c r="T26" s="142">
        <f t="shared" si="4"/>
        <v>9</v>
      </c>
      <c r="U26" s="74"/>
      <c r="V26" s="169">
        <f>U26</f>
        <v>0</v>
      </c>
      <c r="W26" s="153"/>
      <c r="X26" s="142">
        <f t="shared" si="5"/>
        <v>0</v>
      </c>
      <c r="Y26" s="153"/>
      <c r="Z26" s="142">
        <f t="shared" si="6"/>
        <v>0</v>
      </c>
      <c r="AA26" s="171">
        <f t="shared" si="7"/>
        <v>91</v>
      </c>
      <c r="AB26" s="150"/>
      <c r="AC26" s="142">
        <f t="shared" si="8"/>
        <v>0</v>
      </c>
      <c r="AD26" s="153"/>
      <c r="AE26" s="142">
        <f t="shared" si="9"/>
        <v>0</v>
      </c>
      <c r="AF26" s="153">
        <v>1</v>
      </c>
      <c r="AG26" s="142">
        <f t="shared" si="10"/>
        <v>3</v>
      </c>
      <c r="AH26" s="153"/>
      <c r="AI26" s="142">
        <f t="shared" si="11"/>
        <v>0</v>
      </c>
      <c r="AJ26" s="171">
        <f t="shared" si="12"/>
        <v>3</v>
      </c>
      <c r="AK26" s="150"/>
      <c r="AL26" s="142">
        <f t="shared" si="13"/>
        <v>0</v>
      </c>
      <c r="AM26" s="153" t="s">
        <v>72</v>
      </c>
      <c r="AN26" s="142">
        <f t="shared" si="14"/>
        <v>12</v>
      </c>
      <c r="AO26" s="153"/>
      <c r="AP26" s="142">
        <f t="shared" si="15"/>
        <v>0</v>
      </c>
      <c r="AQ26" s="153"/>
      <c r="AR26" s="142">
        <f t="shared" si="16"/>
        <v>0</v>
      </c>
      <c r="AS26" s="153">
        <v>1</v>
      </c>
      <c r="AT26" s="142">
        <f t="shared" si="17"/>
        <v>1</v>
      </c>
      <c r="AU26" s="153"/>
      <c r="AV26" s="142">
        <f t="shared" si="18"/>
        <v>0</v>
      </c>
      <c r="AW26" s="153" t="s">
        <v>72</v>
      </c>
      <c r="AX26" s="142">
        <f t="shared" si="19"/>
        <v>5</v>
      </c>
      <c r="AY26" s="153"/>
      <c r="AZ26" s="142">
        <f t="shared" si="20"/>
        <v>0</v>
      </c>
      <c r="BA26" s="222">
        <f t="shared" si="21"/>
        <v>18</v>
      </c>
      <c r="BB26" s="179">
        <f t="shared" si="22"/>
        <v>112</v>
      </c>
      <c r="BC26" s="181"/>
    </row>
    <row r="27" spans="1:55" s="72" customFormat="1" ht="16.5" thickBot="1" x14ac:dyDescent="0.3">
      <c r="A27" s="163">
        <v>4</v>
      </c>
      <c r="B27" s="90" t="s">
        <v>109</v>
      </c>
      <c r="C27" s="90" t="s">
        <v>153</v>
      </c>
      <c r="D27" s="93">
        <v>1970</v>
      </c>
      <c r="E27" s="150">
        <v>8</v>
      </c>
      <c r="F27" s="142">
        <f t="shared" si="0"/>
        <v>48</v>
      </c>
      <c r="G27" s="153"/>
      <c r="H27" s="142">
        <f t="shared" si="1"/>
        <v>0</v>
      </c>
      <c r="I27" s="153">
        <v>8</v>
      </c>
      <c r="J27" s="168">
        <f t="shared" si="2"/>
        <v>20</v>
      </c>
      <c r="K27" s="74"/>
      <c r="L27" s="169"/>
      <c r="M27" s="74"/>
      <c r="N27" s="170"/>
      <c r="O27" s="74"/>
      <c r="P27" s="169"/>
      <c r="Q27" s="153">
        <v>4</v>
      </c>
      <c r="R27" s="142">
        <f t="shared" si="3"/>
        <v>8</v>
      </c>
      <c r="S27" s="153"/>
      <c r="T27" s="142">
        <f t="shared" si="4"/>
        <v>0</v>
      </c>
      <c r="U27" s="74"/>
      <c r="V27" s="169"/>
      <c r="W27" s="153"/>
      <c r="X27" s="142">
        <f t="shared" si="5"/>
        <v>0</v>
      </c>
      <c r="Y27" s="153"/>
      <c r="Z27" s="142">
        <f t="shared" si="6"/>
        <v>0</v>
      </c>
      <c r="AA27" s="171">
        <f t="shared" si="7"/>
        <v>76</v>
      </c>
      <c r="AB27" s="150" t="s">
        <v>72</v>
      </c>
      <c r="AC27" s="142">
        <f t="shared" si="8"/>
        <v>6</v>
      </c>
      <c r="AD27" s="153"/>
      <c r="AE27" s="142">
        <f t="shared" si="9"/>
        <v>0</v>
      </c>
      <c r="AF27" s="153">
        <v>3</v>
      </c>
      <c r="AG27" s="142">
        <f t="shared" si="10"/>
        <v>9</v>
      </c>
      <c r="AH27" s="153"/>
      <c r="AI27" s="142">
        <f t="shared" si="11"/>
        <v>0</v>
      </c>
      <c r="AJ27" s="171">
        <f t="shared" si="12"/>
        <v>15</v>
      </c>
      <c r="AK27" s="150"/>
      <c r="AL27" s="142">
        <f t="shared" si="13"/>
        <v>0</v>
      </c>
      <c r="AM27" s="153" t="s">
        <v>72</v>
      </c>
      <c r="AN27" s="142">
        <f t="shared" si="14"/>
        <v>12</v>
      </c>
      <c r="AO27" s="153"/>
      <c r="AP27" s="142">
        <f t="shared" si="15"/>
        <v>0</v>
      </c>
      <c r="AQ27" s="153"/>
      <c r="AR27" s="142">
        <f t="shared" si="16"/>
        <v>0</v>
      </c>
      <c r="AS27" s="153"/>
      <c r="AT27" s="142">
        <f t="shared" si="17"/>
        <v>0</v>
      </c>
      <c r="AU27" s="153">
        <v>1</v>
      </c>
      <c r="AV27" s="142">
        <f t="shared" si="18"/>
        <v>5</v>
      </c>
      <c r="AW27" s="153"/>
      <c r="AX27" s="142">
        <f t="shared" si="19"/>
        <v>0</v>
      </c>
      <c r="AY27" s="153"/>
      <c r="AZ27" s="142">
        <f t="shared" si="20"/>
        <v>0</v>
      </c>
      <c r="BA27" s="222">
        <f t="shared" si="21"/>
        <v>17</v>
      </c>
      <c r="BB27" s="179">
        <f t="shared" si="22"/>
        <v>108</v>
      </c>
      <c r="BC27" s="181"/>
    </row>
    <row r="28" spans="1:55" s="72" customFormat="1" ht="16.5" thickBot="1" x14ac:dyDescent="0.3">
      <c r="A28" s="163">
        <v>5</v>
      </c>
      <c r="B28" s="90" t="s">
        <v>147</v>
      </c>
      <c r="C28" s="90" t="s">
        <v>148</v>
      </c>
      <c r="D28" s="93">
        <v>1963</v>
      </c>
      <c r="E28" s="150">
        <v>6</v>
      </c>
      <c r="F28" s="142">
        <f t="shared" si="0"/>
        <v>36</v>
      </c>
      <c r="G28" s="153">
        <v>9</v>
      </c>
      <c r="H28" s="142">
        <f t="shared" si="1"/>
        <v>27</v>
      </c>
      <c r="I28" s="153">
        <v>9</v>
      </c>
      <c r="J28" s="168">
        <f t="shared" si="2"/>
        <v>22</v>
      </c>
      <c r="K28" s="74"/>
      <c r="L28" s="169"/>
      <c r="M28" s="74"/>
      <c r="N28" s="170"/>
      <c r="O28" s="74"/>
      <c r="P28" s="169"/>
      <c r="Q28" s="153">
        <v>4</v>
      </c>
      <c r="R28" s="142">
        <f t="shared" si="3"/>
        <v>8</v>
      </c>
      <c r="S28" s="153"/>
      <c r="T28" s="142">
        <f t="shared" si="4"/>
        <v>0</v>
      </c>
      <c r="U28" s="74"/>
      <c r="V28" s="169"/>
      <c r="W28" s="153"/>
      <c r="X28" s="142">
        <f t="shared" si="5"/>
        <v>0</v>
      </c>
      <c r="Y28" s="153"/>
      <c r="Z28" s="142">
        <f t="shared" si="6"/>
        <v>0</v>
      </c>
      <c r="AA28" s="171">
        <f t="shared" si="7"/>
        <v>93</v>
      </c>
      <c r="AB28" s="150" t="s">
        <v>72</v>
      </c>
      <c r="AC28" s="142">
        <f t="shared" si="8"/>
        <v>6</v>
      </c>
      <c r="AD28" s="153"/>
      <c r="AE28" s="142">
        <f t="shared" si="9"/>
        <v>0</v>
      </c>
      <c r="AF28" s="153">
        <v>1</v>
      </c>
      <c r="AG28" s="142">
        <f t="shared" si="10"/>
        <v>3</v>
      </c>
      <c r="AH28" s="153"/>
      <c r="AI28" s="142">
        <f t="shared" si="11"/>
        <v>0</v>
      </c>
      <c r="AJ28" s="171">
        <f t="shared" si="12"/>
        <v>9</v>
      </c>
      <c r="AK28" s="150"/>
      <c r="AL28" s="142">
        <f t="shared" si="13"/>
        <v>0</v>
      </c>
      <c r="AM28" s="153"/>
      <c r="AN28" s="142">
        <f t="shared" si="14"/>
        <v>0</v>
      </c>
      <c r="AO28" s="153"/>
      <c r="AP28" s="142">
        <f t="shared" si="15"/>
        <v>0</v>
      </c>
      <c r="AQ28" s="153"/>
      <c r="AR28" s="142">
        <f t="shared" si="16"/>
        <v>0</v>
      </c>
      <c r="AS28" s="153"/>
      <c r="AT28" s="142">
        <f t="shared" si="17"/>
        <v>0</v>
      </c>
      <c r="AU28" s="153"/>
      <c r="AV28" s="142">
        <f t="shared" si="18"/>
        <v>0</v>
      </c>
      <c r="AW28" s="153"/>
      <c r="AX28" s="142">
        <f t="shared" si="19"/>
        <v>0</v>
      </c>
      <c r="AY28" s="153"/>
      <c r="AZ28" s="142">
        <f t="shared" si="20"/>
        <v>0</v>
      </c>
      <c r="BA28" s="222">
        <f t="shared" si="21"/>
        <v>0</v>
      </c>
      <c r="BB28" s="179">
        <f t="shared" si="22"/>
        <v>102</v>
      </c>
      <c r="BC28" s="181"/>
    </row>
    <row r="29" spans="1:55" s="72" customFormat="1" ht="16.5" thickBot="1" x14ac:dyDescent="0.3">
      <c r="A29" s="163">
        <v>6</v>
      </c>
      <c r="B29" s="90" t="s">
        <v>145</v>
      </c>
      <c r="C29" s="90" t="s">
        <v>146</v>
      </c>
      <c r="D29" s="93">
        <v>1965</v>
      </c>
      <c r="E29" s="150">
        <v>8</v>
      </c>
      <c r="F29" s="142">
        <f t="shared" si="0"/>
        <v>48</v>
      </c>
      <c r="G29" s="153"/>
      <c r="H29" s="142">
        <f t="shared" si="1"/>
        <v>0</v>
      </c>
      <c r="I29" s="153">
        <v>6</v>
      </c>
      <c r="J29" s="168">
        <f t="shared" si="2"/>
        <v>16</v>
      </c>
      <c r="K29" s="74"/>
      <c r="L29" s="169">
        <f>K29*3</f>
        <v>0</v>
      </c>
      <c r="M29" s="74"/>
      <c r="N29" s="170">
        <f>IF(M29&lt;=4,M29*3,12+(M29-4)*3*2/3)</f>
        <v>0</v>
      </c>
      <c r="O29" s="74"/>
      <c r="P29" s="169">
        <f>O29*3</f>
        <v>0</v>
      </c>
      <c r="Q29" s="153">
        <v>4</v>
      </c>
      <c r="R29" s="142">
        <f t="shared" si="3"/>
        <v>8</v>
      </c>
      <c r="S29" s="153"/>
      <c r="T29" s="142">
        <f t="shared" si="4"/>
        <v>0</v>
      </c>
      <c r="U29" s="74"/>
      <c r="V29" s="169">
        <f>U29</f>
        <v>0</v>
      </c>
      <c r="W29" s="153"/>
      <c r="X29" s="142">
        <f t="shared" si="5"/>
        <v>0</v>
      </c>
      <c r="Y29" s="153"/>
      <c r="Z29" s="142">
        <f t="shared" si="6"/>
        <v>0</v>
      </c>
      <c r="AA29" s="171">
        <f t="shared" si="7"/>
        <v>72</v>
      </c>
      <c r="AB29" s="150"/>
      <c r="AC29" s="142">
        <f t="shared" si="8"/>
        <v>0</v>
      </c>
      <c r="AD29" s="153">
        <v>1</v>
      </c>
      <c r="AE29" s="142">
        <f t="shared" si="9"/>
        <v>4</v>
      </c>
      <c r="AF29" s="153"/>
      <c r="AG29" s="142">
        <f t="shared" si="10"/>
        <v>0</v>
      </c>
      <c r="AH29" s="153"/>
      <c r="AI29" s="142">
        <f t="shared" si="11"/>
        <v>0</v>
      </c>
      <c r="AJ29" s="171">
        <f t="shared" si="12"/>
        <v>4</v>
      </c>
      <c r="AK29" s="150"/>
      <c r="AL29" s="142">
        <f t="shared" si="13"/>
        <v>0</v>
      </c>
      <c r="AM29" s="153" t="s">
        <v>72</v>
      </c>
      <c r="AN29" s="142">
        <f t="shared" si="14"/>
        <v>12</v>
      </c>
      <c r="AO29" s="153"/>
      <c r="AP29" s="142">
        <f t="shared" si="15"/>
        <v>0</v>
      </c>
      <c r="AQ29" s="153"/>
      <c r="AR29" s="142">
        <f t="shared" si="16"/>
        <v>0</v>
      </c>
      <c r="AS29" s="153">
        <v>3</v>
      </c>
      <c r="AT29" s="142">
        <f t="shared" si="17"/>
        <v>3</v>
      </c>
      <c r="AU29" s="153"/>
      <c r="AV29" s="142">
        <f t="shared" si="18"/>
        <v>0</v>
      </c>
      <c r="AW29" s="153"/>
      <c r="AX29" s="142">
        <f t="shared" si="19"/>
        <v>0</v>
      </c>
      <c r="AY29" s="153"/>
      <c r="AZ29" s="142">
        <f t="shared" si="20"/>
        <v>0</v>
      </c>
      <c r="BA29" s="222">
        <f t="shared" si="21"/>
        <v>15</v>
      </c>
      <c r="BB29" s="179">
        <f t="shared" si="22"/>
        <v>91</v>
      </c>
      <c r="BC29" s="180"/>
    </row>
    <row r="30" spans="1:55" s="72" customFormat="1" ht="16.5" thickBot="1" x14ac:dyDescent="0.3">
      <c r="A30" s="163">
        <v>7</v>
      </c>
      <c r="B30" s="90" t="s">
        <v>140</v>
      </c>
      <c r="C30" s="90" t="s">
        <v>139</v>
      </c>
      <c r="D30" s="93">
        <v>1967</v>
      </c>
      <c r="E30" s="150">
        <v>4</v>
      </c>
      <c r="F30" s="142">
        <f t="shared" si="0"/>
        <v>24</v>
      </c>
      <c r="G30" s="153">
        <v>4</v>
      </c>
      <c r="H30" s="142">
        <f t="shared" si="1"/>
        <v>12</v>
      </c>
      <c r="I30" s="153"/>
      <c r="J30" s="168">
        <f t="shared" si="2"/>
        <v>0</v>
      </c>
      <c r="K30" s="74"/>
      <c r="L30" s="169">
        <f>K30*3</f>
        <v>0</v>
      </c>
      <c r="M30" s="74"/>
      <c r="N30" s="170">
        <f>IF(M30&lt;=4,M30*3,12+(M30-4)*3*2/3)</f>
        <v>0</v>
      </c>
      <c r="O30" s="74"/>
      <c r="P30" s="169">
        <f>O30*3</f>
        <v>0</v>
      </c>
      <c r="Q30" s="153">
        <v>3</v>
      </c>
      <c r="R30" s="142">
        <f t="shared" si="3"/>
        <v>6</v>
      </c>
      <c r="S30" s="153"/>
      <c r="T30" s="142">
        <f t="shared" si="4"/>
        <v>0</v>
      </c>
      <c r="U30" s="74"/>
      <c r="V30" s="169">
        <f>U30</f>
        <v>0</v>
      </c>
      <c r="W30" s="153"/>
      <c r="X30" s="142">
        <f t="shared" si="5"/>
        <v>0</v>
      </c>
      <c r="Y30" s="153"/>
      <c r="Z30" s="142">
        <f t="shared" si="6"/>
        <v>0</v>
      </c>
      <c r="AA30" s="171">
        <f t="shared" si="7"/>
        <v>42</v>
      </c>
      <c r="AB30" s="150"/>
      <c r="AC30" s="142">
        <f t="shared" si="8"/>
        <v>0</v>
      </c>
      <c r="AD30" s="153"/>
      <c r="AE30" s="142">
        <f t="shared" si="9"/>
        <v>0</v>
      </c>
      <c r="AF30" s="153">
        <v>2</v>
      </c>
      <c r="AG30" s="142">
        <f t="shared" si="10"/>
        <v>6</v>
      </c>
      <c r="AH30" s="153"/>
      <c r="AI30" s="142">
        <f t="shared" si="11"/>
        <v>0</v>
      </c>
      <c r="AJ30" s="171">
        <f t="shared" si="12"/>
        <v>6</v>
      </c>
      <c r="AK30" s="150"/>
      <c r="AL30" s="142">
        <f t="shared" si="13"/>
        <v>0</v>
      </c>
      <c r="AM30" s="153" t="s">
        <v>72</v>
      </c>
      <c r="AN30" s="142">
        <f t="shared" si="14"/>
        <v>12</v>
      </c>
      <c r="AO30" s="153"/>
      <c r="AP30" s="142">
        <f t="shared" si="15"/>
        <v>0</v>
      </c>
      <c r="AQ30" s="153"/>
      <c r="AR30" s="142">
        <f t="shared" si="16"/>
        <v>0</v>
      </c>
      <c r="AS30" s="153">
        <v>3</v>
      </c>
      <c r="AT30" s="142">
        <f t="shared" si="17"/>
        <v>3</v>
      </c>
      <c r="AU30" s="153">
        <v>1</v>
      </c>
      <c r="AV30" s="142">
        <f t="shared" si="18"/>
        <v>5</v>
      </c>
      <c r="AW30" s="153"/>
      <c r="AX30" s="142">
        <f t="shared" si="19"/>
        <v>0</v>
      </c>
      <c r="AY30" s="153"/>
      <c r="AZ30" s="142">
        <f t="shared" si="20"/>
        <v>0</v>
      </c>
      <c r="BA30" s="222">
        <f t="shared" si="21"/>
        <v>20</v>
      </c>
      <c r="BB30" s="179">
        <f t="shared" si="22"/>
        <v>68</v>
      </c>
      <c r="BC30" s="181"/>
    </row>
    <row r="31" spans="1:55" s="72" customFormat="1" ht="16.5" thickBot="1" x14ac:dyDescent="0.3">
      <c r="A31" s="163">
        <v>8</v>
      </c>
      <c r="B31" s="90" t="s">
        <v>143</v>
      </c>
      <c r="C31" s="90" t="s">
        <v>144</v>
      </c>
      <c r="D31" s="93">
        <v>1960</v>
      </c>
      <c r="E31" s="150">
        <v>3</v>
      </c>
      <c r="F31" s="142">
        <f t="shared" si="0"/>
        <v>18</v>
      </c>
      <c r="G31" s="153">
        <v>1</v>
      </c>
      <c r="H31" s="142">
        <f t="shared" si="1"/>
        <v>3</v>
      </c>
      <c r="I31" s="153">
        <v>10</v>
      </c>
      <c r="J31" s="168">
        <f t="shared" si="2"/>
        <v>24</v>
      </c>
      <c r="K31" s="74"/>
      <c r="L31" s="169">
        <f>K31*3</f>
        <v>0</v>
      </c>
      <c r="M31" s="74"/>
      <c r="N31" s="170">
        <f>IF(M31&lt;=4,M31*3,12+(M31-4)*3*2/3)</f>
        <v>0</v>
      </c>
      <c r="O31" s="74"/>
      <c r="P31" s="169">
        <f>O31*3</f>
        <v>0</v>
      </c>
      <c r="Q31" s="153">
        <v>2</v>
      </c>
      <c r="R31" s="142">
        <f t="shared" si="3"/>
        <v>4</v>
      </c>
      <c r="S31" s="153"/>
      <c r="T31" s="142">
        <f t="shared" si="4"/>
        <v>0</v>
      </c>
      <c r="U31" s="74"/>
      <c r="V31" s="169">
        <f>U31</f>
        <v>0</v>
      </c>
      <c r="W31" s="153"/>
      <c r="X31" s="142">
        <f t="shared" si="5"/>
        <v>0</v>
      </c>
      <c r="Y31" s="153"/>
      <c r="Z31" s="142">
        <f t="shared" si="6"/>
        <v>0</v>
      </c>
      <c r="AA31" s="171">
        <f t="shared" si="7"/>
        <v>49</v>
      </c>
      <c r="AB31" s="150"/>
      <c r="AC31" s="142">
        <f t="shared" si="8"/>
        <v>0</v>
      </c>
      <c r="AD31" s="153"/>
      <c r="AE31" s="142">
        <v>0</v>
      </c>
      <c r="AF31" s="153"/>
      <c r="AG31" s="142">
        <f t="shared" si="10"/>
        <v>0</v>
      </c>
      <c r="AH31" s="153"/>
      <c r="AI31" s="142">
        <f t="shared" si="11"/>
        <v>0</v>
      </c>
      <c r="AJ31" s="171">
        <f t="shared" si="12"/>
        <v>0</v>
      </c>
      <c r="AK31" s="150"/>
      <c r="AL31" s="142">
        <f t="shared" si="13"/>
        <v>0</v>
      </c>
      <c r="AM31" s="153" t="s">
        <v>72</v>
      </c>
      <c r="AN31" s="142">
        <f t="shared" si="14"/>
        <v>12</v>
      </c>
      <c r="AO31" s="153"/>
      <c r="AP31" s="142">
        <f t="shared" si="15"/>
        <v>0</v>
      </c>
      <c r="AQ31" s="153"/>
      <c r="AR31" s="142">
        <f t="shared" si="16"/>
        <v>0</v>
      </c>
      <c r="AS31" s="153">
        <v>3</v>
      </c>
      <c r="AT31" s="142">
        <f t="shared" si="17"/>
        <v>3</v>
      </c>
      <c r="AU31" s="153"/>
      <c r="AV31" s="142">
        <f t="shared" si="18"/>
        <v>0</v>
      </c>
      <c r="AW31" s="153"/>
      <c r="AX31" s="142">
        <f t="shared" si="19"/>
        <v>0</v>
      </c>
      <c r="AY31" s="153"/>
      <c r="AZ31" s="142">
        <f t="shared" si="20"/>
        <v>0</v>
      </c>
      <c r="BA31" s="222">
        <f t="shared" si="21"/>
        <v>15</v>
      </c>
      <c r="BB31" s="179">
        <f t="shared" si="22"/>
        <v>64</v>
      </c>
      <c r="BC31" s="181"/>
    </row>
    <row r="32" spans="1:55" s="72" customFormat="1" ht="16.5" thickBot="1" x14ac:dyDescent="0.3">
      <c r="A32" s="182">
        <v>9</v>
      </c>
      <c r="B32" s="94" t="s">
        <v>137</v>
      </c>
      <c r="C32" s="94" t="s">
        <v>138</v>
      </c>
      <c r="D32" s="183">
        <v>1973</v>
      </c>
      <c r="E32" s="151">
        <v>2</v>
      </c>
      <c r="F32" s="143">
        <f t="shared" si="0"/>
        <v>12</v>
      </c>
      <c r="G32" s="154"/>
      <c r="H32" s="143">
        <f t="shared" si="1"/>
        <v>0</v>
      </c>
      <c r="I32" s="154">
        <v>10</v>
      </c>
      <c r="J32" s="172">
        <f t="shared" si="2"/>
        <v>24</v>
      </c>
      <c r="K32" s="83"/>
      <c r="L32" s="173">
        <f>K32*3</f>
        <v>0</v>
      </c>
      <c r="M32" s="83"/>
      <c r="N32" s="174">
        <f>IF(M32&lt;=4,M32*3,12+(M32-4)*3*2/3)</f>
        <v>0</v>
      </c>
      <c r="O32" s="83"/>
      <c r="P32" s="173">
        <f>O32*3</f>
        <v>0</v>
      </c>
      <c r="Q32" s="154">
        <v>1</v>
      </c>
      <c r="R32" s="143">
        <f t="shared" si="3"/>
        <v>2</v>
      </c>
      <c r="S32" s="154"/>
      <c r="T32" s="143">
        <f t="shared" si="4"/>
        <v>0</v>
      </c>
      <c r="U32" s="83"/>
      <c r="V32" s="173">
        <f>U32</f>
        <v>0</v>
      </c>
      <c r="W32" s="154"/>
      <c r="X32" s="143">
        <f t="shared" si="5"/>
        <v>0</v>
      </c>
      <c r="Y32" s="154"/>
      <c r="Z32" s="143">
        <f t="shared" si="6"/>
        <v>0</v>
      </c>
      <c r="AA32" s="175">
        <f t="shared" si="7"/>
        <v>38</v>
      </c>
      <c r="AB32" s="217"/>
      <c r="AC32" s="211">
        <f t="shared" si="8"/>
        <v>0</v>
      </c>
      <c r="AD32" s="212"/>
      <c r="AE32" s="211">
        <f>AD32*4</f>
        <v>0</v>
      </c>
      <c r="AF32" s="212">
        <v>1</v>
      </c>
      <c r="AG32" s="211">
        <f t="shared" si="10"/>
        <v>3</v>
      </c>
      <c r="AH32" s="212"/>
      <c r="AI32" s="211">
        <f t="shared" si="11"/>
        <v>0</v>
      </c>
      <c r="AJ32" s="219">
        <f t="shared" si="12"/>
        <v>3</v>
      </c>
      <c r="AK32" s="151"/>
      <c r="AL32" s="143">
        <f t="shared" si="13"/>
        <v>0</v>
      </c>
      <c r="AM32" s="154" t="s">
        <v>72</v>
      </c>
      <c r="AN32" s="143">
        <f t="shared" si="14"/>
        <v>12</v>
      </c>
      <c r="AO32" s="154"/>
      <c r="AP32" s="143">
        <f t="shared" si="15"/>
        <v>0</v>
      </c>
      <c r="AQ32" s="154"/>
      <c r="AR32" s="143">
        <f t="shared" si="16"/>
        <v>0</v>
      </c>
      <c r="AS32" s="154">
        <v>7</v>
      </c>
      <c r="AT32" s="143">
        <f t="shared" si="17"/>
        <v>7</v>
      </c>
      <c r="AU32" s="154"/>
      <c r="AV32" s="143">
        <f t="shared" si="18"/>
        <v>0</v>
      </c>
      <c r="AW32" s="154"/>
      <c r="AX32" s="143">
        <f t="shared" si="19"/>
        <v>0</v>
      </c>
      <c r="AY32" s="154"/>
      <c r="AZ32" s="143">
        <f t="shared" si="20"/>
        <v>0</v>
      </c>
      <c r="BA32" s="238">
        <f t="shared" si="21"/>
        <v>19</v>
      </c>
      <c r="BB32" s="179">
        <f t="shared" si="22"/>
        <v>60</v>
      </c>
      <c r="BC32" s="181"/>
    </row>
    <row r="33" spans="1:55" s="72" customFormat="1" ht="16.5" thickBot="1" x14ac:dyDescent="0.3">
      <c r="A33" s="111" t="s">
        <v>77</v>
      </c>
      <c r="B33" s="267" t="s">
        <v>73</v>
      </c>
      <c r="C33" s="268"/>
      <c r="D33" s="86"/>
      <c r="E33" s="112"/>
      <c r="F33" s="115"/>
      <c r="G33" s="113"/>
      <c r="H33" s="115"/>
      <c r="I33" s="114"/>
      <c r="J33" s="122"/>
      <c r="K33" s="114"/>
      <c r="L33" s="87"/>
      <c r="M33" s="114"/>
      <c r="N33" s="89"/>
      <c r="O33" s="114"/>
      <c r="P33" s="114"/>
      <c r="Q33" s="114"/>
      <c r="R33" s="127"/>
      <c r="S33" s="114"/>
      <c r="T33" s="127"/>
      <c r="U33" s="114"/>
      <c r="V33" s="114"/>
      <c r="W33" s="114"/>
      <c r="X33" s="127"/>
      <c r="Y33" s="114"/>
      <c r="Z33" s="127"/>
      <c r="AA33" s="128"/>
      <c r="AB33" s="225"/>
      <c r="AC33" s="226"/>
      <c r="AD33" s="227"/>
      <c r="AE33" s="226"/>
      <c r="AF33" s="227"/>
      <c r="AG33" s="228"/>
      <c r="AH33" s="227"/>
      <c r="AI33" s="228"/>
      <c r="AJ33" s="136"/>
      <c r="AK33" s="112"/>
      <c r="AL33" s="131"/>
      <c r="AM33" s="114"/>
      <c r="AN33" s="131"/>
      <c r="AO33" s="114"/>
      <c r="AP33" s="131"/>
      <c r="AQ33" s="114"/>
      <c r="AR33" s="131"/>
      <c r="AS33" s="114"/>
      <c r="AT33" s="131"/>
      <c r="AU33" s="114"/>
      <c r="AV33" s="131"/>
      <c r="AW33" s="114"/>
      <c r="AX33" s="131"/>
      <c r="AY33" s="114"/>
      <c r="AZ33" s="131"/>
      <c r="BA33" s="146"/>
      <c r="BB33" s="179"/>
      <c r="BC33" s="180"/>
    </row>
    <row r="34" spans="1:55" s="72" customFormat="1" ht="16.5" thickBot="1" x14ac:dyDescent="0.3">
      <c r="A34" s="162">
        <v>1</v>
      </c>
      <c r="B34" s="109" t="s">
        <v>154</v>
      </c>
      <c r="C34" s="109" t="s">
        <v>155</v>
      </c>
      <c r="D34" s="110">
        <v>1960</v>
      </c>
      <c r="E34" s="158">
        <v>21</v>
      </c>
      <c r="F34" s="116">
        <f>E34*6</f>
        <v>126</v>
      </c>
      <c r="G34" s="152"/>
      <c r="H34" s="121">
        <f>G34*3</f>
        <v>0</v>
      </c>
      <c r="I34" s="152">
        <v>3</v>
      </c>
      <c r="J34" s="123">
        <f>IF(I34&lt;=4,I34*3,12+(I34-4)*3*2/3)</f>
        <v>9</v>
      </c>
      <c r="K34" s="73"/>
      <c r="L34" s="101">
        <f>K34*3</f>
        <v>0</v>
      </c>
      <c r="M34" s="73"/>
      <c r="N34" s="102">
        <f>IF(M34&lt;=4,M34*3,12+(M34-4)*3*2/3)</f>
        <v>0</v>
      </c>
      <c r="O34" s="73"/>
      <c r="P34" s="103">
        <f>O34*3</f>
        <v>0</v>
      </c>
      <c r="Q34" s="152">
        <v>5</v>
      </c>
      <c r="R34" s="119">
        <f>IF(Q34&gt;5,10,Q34*2)</f>
        <v>10</v>
      </c>
      <c r="S34" s="152">
        <v>15</v>
      </c>
      <c r="T34" s="116">
        <f>S34*3</f>
        <v>45</v>
      </c>
      <c r="U34" s="73"/>
      <c r="V34" s="103">
        <f>U34</f>
        <v>0</v>
      </c>
      <c r="W34" s="152"/>
      <c r="X34" s="116">
        <f>W34*1</f>
        <v>0</v>
      </c>
      <c r="Y34" s="152" t="s">
        <v>72</v>
      </c>
      <c r="Z34" s="116">
        <f>IF(Y34="si",10,0)</f>
        <v>10</v>
      </c>
      <c r="AA34" s="130">
        <f>F34+H34+J34+L34+N34+P34+R34+T34+V34+Z34+X34</f>
        <v>200</v>
      </c>
      <c r="AB34" s="158"/>
      <c r="AC34" s="116">
        <f>IF(AB34="si",6,0)</f>
        <v>0</v>
      </c>
      <c r="AD34" s="152"/>
      <c r="AE34" s="116">
        <f>AD34*4</f>
        <v>0</v>
      </c>
      <c r="AF34" s="152"/>
      <c r="AG34" s="116">
        <f>AF34*3</f>
        <v>0</v>
      </c>
      <c r="AH34" s="152"/>
      <c r="AI34" s="121">
        <f>IF(AH34="si",6,0)</f>
        <v>0</v>
      </c>
      <c r="AJ34" s="133">
        <f>AC34+AE34+AG34+AI34</f>
        <v>0</v>
      </c>
      <c r="AK34" s="158"/>
      <c r="AL34" s="116">
        <f>AK34*3</f>
        <v>0</v>
      </c>
      <c r="AM34" s="152" t="s">
        <v>72</v>
      </c>
      <c r="AN34" s="116">
        <f>IF(AM34="si",12,0)</f>
        <v>12</v>
      </c>
      <c r="AO34" s="152"/>
      <c r="AP34" s="116">
        <f>AO34*5</f>
        <v>0</v>
      </c>
      <c r="AQ34" s="152"/>
      <c r="AR34" s="116">
        <f>AQ34*3</f>
        <v>0</v>
      </c>
      <c r="AS34" s="152">
        <v>1</v>
      </c>
      <c r="AT34" s="116">
        <f>AS34*1</f>
        <v>1</v>
      </c>
      <c r="AU34" s="152">
        <v>0</v>
      </c>
      <c r="AV34" s="116">
        <f>AU34*5</f>
        <v>0</v>
      </c>
      <c r="AW34" s="152"/>
      <c r="AX34" s="116">
        <f>IF(AW34="si",5,0)</f>
        <v>0</v>
      </c>
      <c r="AY34" s="152">
        <v>0</v>
      </c>
      <c r="AZ34" s="116">
        <f>AY34*1</f>
        <v>0</v>
      </c>
      <c r="BA34" s="146">
        <f>AL34+AN34+AZ34+IF(AP34+AR34+AT34+AV34+AX34&gt;10,10,AP34+AR34+AT34+AV34+AX34)</f>
        <v>13</v>
      </c>
      <c r="BB34" s="179">
        <f>AA34+AJ34+BA34</f>
        <v>213</v>
      </c>
      <c r="BC34" s="180"/>
    </row>
    <row r="35" spans="1:55" ht="16.5" thickBot="1" x14ac:dyDescent="0.3">
      <c r="A35" s="160" t="s">
        <v>110</v>
      </c>
      <c r="B35" s="267" t="s">
        <v>111</v>
      </c>
      <c r="C35" s="268"/>
      <c r="D35" s="86"/>
      <c r="E35" s="112"/>
      <c r="F35" s="119"/>
      <c r="G35" s="114"/>
      <c r="H35" s="119"/>
      <c r="I35" s="114"/>
      <c r="J35" s="125"/>
      <c r="K35" s="113"/>
      <c r="L35" s="106"/>
      <c r="M35" s="113"/>
      <c r="N35" s="107"/>
      <c r="O35" s="113"/>
      <c r="P35" s="113"/>
      <c r="Q35" s="114"/>
      <c r="R35" s="119"/>
      <c r="S35" s="114"/>
      <c r="T35" s="119"/>
      <c r="U35" s="113"/>
      <c r="V35" s="113"/>
      <c r="W35" s="114"/>
      <c r="X35" s="119"/>
      <c r="Y35" s="114"/>
      <c r="Z35" s="119"/>
      <c r="AA35" s="130"/>
      <c r="AB35" s="112"/>
      <c r="AC35" s="119"/>
      <c r="AD35" s="114"/>
      <c r="AE35" s="119"/>
      <c r="AF35" s="114"/>
      <c r="AG35" s="119"/>
      <c r="AH35" s="114"/>
      <c r="AI35" s="139"/>
      <c r="AJ35" s="132"/>
      <c r="AK35" s="112"/>
      <c r="AL35" s="131"/>
      <c r="AM35" s="114"/>
      <c r="AN35" s="131"/>
      <c r="AO35" s="114"/>
      <c r="AP35" s="131"/>
      <c r="AQ35" s="114"/>
      <c r="AR35" s="131"/>
      <c r="AS35" s="114"/>
      <c r="AT35" s="131"/>
      <c r="AU35" s="114"/>
      <c r="AV35" s="131"/>
      <c r="AW35" s="114"/>
      <c r="AX35" s="131"/>
      <c r="AY35" s="114"/>
      <c r="AZ35" s="131"/>
      <c r="BA35" s="146"/>
      <c r="BB35" s="179"/>
      <c r="BC35" s="180"/>
    </row>
    <row r="36" spans="1:55" s="72" customFormat="1" ht="16.5" thickBot="1" x14ac:dyDescent="0.3">
      <c r="A36" s="165">
        <v>1</v>
      </c>
      <c r="B36" s="91" t="s">
        <v>156</v>
      </c>
      <c r="C36" s="91" t="s">
        <v>157</v>
      </c>
      <c r="D36" s="230">
        <v>1954</v>
      </c>
      <c r="E36" s="149">
        <v>24</v>
      </c>
      <c r="F36" s="120">
        <f>E36*6</f>
        <v>144</v>
      </c>
      <c r="G36" s="157"/>
      <c r="H36" s="120">
        <f>G36*3</f>
        <v>0</v>
      </c>
      <c r="I36" s="157">
        <v>5</v>
      </c>
      <c r="J36" s="126">
        <f>IF(I36&lt;=4,I36*3,12+(I36-4)*3*2/3)</f>
        <v>14</v>
      </c>
      <c r="K36" s="82"/>
      <c r="L36" s="98">
        <f>K36*3</f>
        <v>0</v>
      </c>
      <c r="M36" s="82"/>
      <c r="N36" s="99">
        <f>IF(M36&lt;=4,M36*3,12+(M36-4)*3*2/3)</f>
        <v>0</v>
      </c>
      <c r="O36" s="82"/>
      <c r="P36" s="98">
        <f>O36*3</f>
        <v>0</v>
      </c>
      <c r="Q36" s="157">
        <v>5</v>
      </c>
      <c r="R36" s="120">
        <f>IF(Q36&gt;5,10,Q36*2)</f>
        <v>10</v>
      </c>
      <c r="S36" s="157">
        <v>15</v>
      </c>
      <c r="T36" s="120">
        <f>S36*3</f>
        <v>45</v>
      </c>
      <c r="U36" s="82"/>
      <c r="V36" s="98">
        <f>U36</f>
        <v>0</v>
      </c>
      <c r="W36" s="157"/>
      <c r="X36" s="120">
        <f>W36*1</f>
        <v>0</v>
      </c>
      <c r="Y36" s="157" t="s">
        <v>72</v>
      </c>
      <c r="Z36" s="120">
        <f>IF(Y36="si",10,0)</f>
        <v>10</v>
      </c>
      <c r="AA36" s="141">
        <f>F36+H36+J36+L36+N36+P36+R36+T36+V36+Z36+X36</f>
        <v>223</v>
      </c>
      <c r="AB36" s="149" t="s">
        <v>72</v>
      </c>
      <c r="AC36" s="120">
        <f>IF(AB36="si",6,0)</f>
        <v>6</v>
      </c>
      <c r="AD36" s="157"/>
      <c r="AE36" s="120">
        <f>AD36*4</f>
        <v>0</v>
      </c>
      <c r="AF36" s="157"/>
      <c r="AG36" s="120">
        <f>AF36*3</f>
        <v>0</v>
      </c>
      <c r="AH36" s="157"/>
      <c r="AI36" s="120">
        <f>IF(AH36="si",6,0)</f>
        <v>0</v>
      </c>
      <c r="AJ36" s="141">
        <f>AC36+AE36+AG36+AI36</f>
        <v>6</v>
      </c>
      <c r="AK36" s="149"/>
      <c r="AL36" s="120">
        <f>AK36*3</f>
        <v>0</v>
      </c>
      <c r="AM36" s="157"/>
      <c r="AN36" s="120">
        <f>IF(AM36="si",12,0)</f>
        <v>0</v>
      </c>
      <c r="AO36" s="157"/>
      <c r="AP36" s="120">
        <f>AO36*5</f>
        <v>0</v>
      </c>
      <c r="AQ36" s="157"/>
      <c r="AR36" s="120">
        <f>AQ36*3</f>
        <v>0</v>
      </c>
      <c r="AS36" s="157"/>
      <c r="AT36" s="120">
        <f>AS36*1</f>
        <v>0</v>
      </c>
      <c r="AU36" s="157"/>
      <c r="AV36" s="120">
        <f>AU36*5</f>
        <v>0</v>
      </c>
      <c r="AW36" s="157"/>
      <c r="AX36" s="120">
        <f>IF(AW36="si",5,0)</f>
        <v>0</v>
      </c>
      <c r="AY36" s="157">
        <v>1</v>
      </c>
      <c r="AZ36" s="120">
        <f>AY36*1</f>
        <v>1</v>
      </c>
      <c r="BA36" s="147">
        <f>AL36+AN36+AZ36+IF(AP36+AR36+AT36+AV36+AX36&gt;10,10,AP36+AR36+AT36+AV36+AX36)</f>
        <v>1</v>
      </c>
      <c r="BB36" s="179">
        <f>AA36+AJ36+BA36</f>
        <v>230</v>
      </c>
      <c r="BC36" s="181" t="s">
        <v>200</v>
      </c>
    </row>
    <row r="37" spans="1:55" s="72" customFormat="1" ht="16.5" thickBot="1" x14ac:dyDescent="0.3">
      <c r="A37" s="163">
        <v>2</v>
      </c>
      <c r="B37" s="90" t="s">
        <v>158</v>
      </c>
      <c r="C37" s="90" t="s">
        <v>159</v>
      </c>
      <c r="D37" s="224">
        <v>1960</v>
      </c>
      <c r="E37" s="150">
        <v>22</v>
      </c>
      <c r="F37" s="142">
        <f>E37*6</f>
        <v>132</v>
      </c>
      <c r="G37" s="153"/>
      <c r="H37" s="142">
        <f>G37*3</f>
        <v>0</v>
      </c>
      <c r="I37" s="153">
        <v>6</v>
      </c>
      <c r="J37" s="168">
        <f>IF(I37&lt;=4,I37*3,12+(I37-4)*3*2/3)</f>
        <v>16</v>
      </c>
      <c r="K37" s="74"/>
      <c r="L37" s="169">
        <f>K37*3</f>
        <v>0</v>
      </c>
      <c r="M37" s="74"/>
      <c r="N37" s="170">
        <f>IF(M37&lt;=4,M37*3,12+(M37-4)*3*2/3)</f>
        <v>0</v>
      </c>
      <c r="O37" s="74"/>
      <c r="P37" s="169">
        <f>O37*3</f>
        <v>0</v>
      </c>
      <c r="Q37" s="153">
        <v>5</v>
      </c>
      <c r="R37" s="142">
        <f>IF(Q37&gt;5,10,Q37*2)</f>
        <v>10</v>
      </c>
      <c r="S37" s="153">
        <v>4</v>
      </c>
      <c r="T37" s="142">
        <f>S37*3</f>
        <v>12</v>
      </c>
      <c r="U37" s="74"/>
      <c r="V37" s="169">
        <f>U37</f>
        <v>0</v>
      </c>
      <c r="W37" s="153"/>
      <c r="X37" s="142">
        <f>W37*1</f>
        <v>0</v>
      </c>
      <c r="Y37" s="153" t="s">
        <v>72</v>
      </c>
      <c r="Z37" s="142">
        <f>IF(Y37="si",10,0)</f>
        <v>10</v>
      </c>
      <c r="AA37" s="171">
        <f>F37+H37+J37+L37+N37+P37+R37+T37+V37+Z37+X37</f>
        <v>180</v>
      </c>
      <c r="AB37" s="150" t="s">
        <v>72</v>
      </c>
      <c r="AC37" s="142">
        <f>IF(AB37="si",6,0)</f>
        <v>6</v>
      </c>
      <c r="AD37" s="153"/>
      <c r="AE37" s="142">
        <f>AD37*4</f>
        <v>0</v>
      </c>
      <c r="AF37" s="153"/>
      <c r="AG37" s="142">
        <f>AF37*3</f>
        <v>0</v>
      </c>
      <c r="AH37" s="153"/>
      <c r="AI37" s="142">
        <f>IF(AH37="si",6,0)</f>
        <v>0</v>
      </c>
      <c r="AJ37" s="171">
        <f>AC37+AE37+AG37+AI37</f>
        <v>6</v>
      </c>
      <c r="AK37" s="150"/>
      <c r="AL37" s="142">
        <f>AK37*3</f>
        <v>0</v>
      </c>
      <c r="AM37" s="153" t="s">
        <v>72</v>
      </c>
      <c r="AN37" s="142">
        <f>IF(AM37="si",12,0)</f>
        <v>12</v>
      </c>
      <c r="AO37" s="153"/>
      <c r="AP37" s="142">
        <f>AO37*5</f>
        <v>0</v>
      </c>
      <c r="AQ37" s="153"/>
      <c r="AR37" s="142">
        <f>AQ37*3</f>
        <v>0</v>
      </c>
      <c r="AS37" s="153"/>
      <c r="AT37" s="142">
        <f>AS37*1</f>
        <v>0</v>
      </c>
      <c r="AU37" s="153"/>
      <c r="AV37" s="142">
        <f>AU37*5</f>
        <v>0</v>
      </c>
      <c r="AW37" s="153"/>
      <c r="AX37" s="142">
        <f>IF(AW37="si",5,0)</f>
        <v>0</v>
      </c>
      <c r="AY37" s="153"/>
      <c r="AZ37" s="142">
        <f>AY37*1</f>
        <v>0</v>
      </c>
      <c r="BA37" s="222">
        <f>AL37+AN37+AZ37+IF(AP37+AR37+AT37+AV37+AX37&gt;10,10,AP37+AR37+AT37+AV37+AX37)</f>
        <v>12</v>
      </c>
      <c r="BB37" s="179">
        <f>AA37+AJ37+BA37</f>
        <v>198</v>
      </c>
      <c r="BC37" s="180"/>
    </row>
    <row r="38" spans="1:55" s="72" customFormat="1" ht="16.5" thickBot="1" x14ac:dyDescent="0.3">
      <c r="A38" s="164">
        <v>3</v>
      </c>
      <c r="B38" s="94" t="s">
        <v>118</v>
      </c>
      <c r="C38" s="94" t="s">
        <v>160</v>
      </c>
      <c r="D38" s="233">
        <v>1952</v>
      </c>
      <c r="E38" s="151">
        <v>10</v>
      </c>
      <c r="F38" s="143">
        <f>E38*6</f>
        <v>60</v>
      </c>
      <c r="G38" s="154"/>
      <c r="H38" s="143">
        <f>G38*3</f>
        <v>0</v>
      </c>
      <c r="I38" s="154">
        <v>23</v>
      </c>
      <c r="J38" s="172">
        <f>IF(I38&lt;=4,I38*3,12+(I38-4)*3*2/3)</f>
        <v>50</v>
      </c>
      <c r="K38" s="83"/>
      <c r="L38" s="173">
        <f>K38*3</f>
        <v>0</v>
      </c>
      <c r="M38" s="83"/>
      <c r="N38" s="174">
        <f>IF(M38&lt;=4,M38*3,12+(M38-4)*3*2/3)</f>
        <v>0</v>
      </c>
      <c r="O38" s="83"/>
      <c r="P38" s="173">
        <f>O38*3</f>
        <v>0</v>
      </c>
      <c r="Q38" s="154">
        <v>5</v>
      </c>
      <c r="R38" s="143">
        <f>IF(Q38&gt;5,10,Q38*2)</f>
        <v>10</v>
      </c>
      <c r="S38" s="154">
        <v>3</v>
      </c>
      <c r="T38" s="143">
        <f>S38*3</f>
        <v>9</v>
      </c>
      <c r="U38" s="83"/>
      <c r="V38" s="173">
        <f>U38</f>
        <v>0</v>
      </c>
      <c r="W38" s="154">
        <v>1</v>
      </c>
      <c r="X38" s="143">
        <f>W38*1</f>
        <v>1</v>
      </c>
      <c r="Y38" s="154"/>
      <c r="Z38" s="143">
        <f>IF(Y38="si",10,0)</f>
        <v>0</v>
      </c>
      <c r="AA38" s="175">
        <f>F38+H38+J38+L38+N38+P38+R38+T38+V38+Z38+X38</f>
        <v>130</v>
      </c>
      <c r="AB38" s="151" t="s">
        <v>72</v>
      </c>
      <c r="AC38" s="143">
        <f>IF(AB38="si",6,0)</f>
        <v>6</v>
      </c>
      <c r="AD38" s="154"/>
      <c r="AE38" s="143">
        <f>AD38*4</f>
        <v>0</v>
      </c>
      <c r="AF38" s="154"/>
      <c r="AG38" s="143">
        <f>AF38*3</f>
        <v>0</v>
      </c>
      <c r="AH38" s="154"/>
      <c r="AI38" s="143">
        <f>IF(AH38="si",6,0)</f>
        <v>0</v>
      </c>
      <c r="AJ38" s="175">
        <f>AC38+AE38+AG38+AI38</f>
        <v>6</v>
      </c>
      <c r="AK38" s="151"/>
      <c r="AL38" s="143">
        <f>AK38*3</f>
        <v>0</v>
      </c>
      <c r="AM38" s="154" t="s">
        <v>72</v>
      </c>
      <c r="AN38" s="143">
        <f>IF(AM38="si",12,0)</f>
        <v>12</v>
      </c>
      <c r="AO38" s="154"/>
      <c r="AP38" s="143">
        <f>AO38*5</f>
        <v>0</v>
      </c>
      <c r="AQ38" s="154"/>
      <c r="AR38" s="143">
        <f>AQ38*3</f>
        <v>0</v>
      </c>
      <c r="AS38" s="154"/>
      <c r="AT38" s="143">
        <f>AS38*1</f>
        <v>0</v>
      </c>
      <c r="AU38" s="154"/>
      <c r="AV38" s="143">
        <f>AU38*5</f>
        <v>0</v>
      </c>
      <c r="AW38" s="154"/>
      <c r="AX38" s="143">
        <f>IF(AW38="si",5,0)</f>
        <v>0</v>
      </c>
      <c r="AY38" s="154">
        <v>3</v>
      </c>
      <c r="AZ38" s="143">
        <f>AY38*1</f>
        <v>3</v>
      </c>
      <c r="BA38" s="238">
        <f>AL38+AN38+AZ38+IF(AP38+AR38+AT38+AV38+AX38&gt;10,10,AP38+AR38+AT38+AV38+AX38)</f>
        <v>15</v>
      </c>
      <c r="BB38" s="179">
        <f>AA38+AJ38+BA38</f>
        <v>151</v>
      </c>
      <c r="BC38" s="180"/>
    </row>
    <row r="39" spans="1:55" s="72" customFormat="1" ht="16.5" thickBot="1" x14ac:dyDescent="0.3">
      <c r="A39" s="245"/>
      <c r="B39" s="269"/>
      <c r="C39" s="270"/>
      <c r="D39" s="81"/>
      <c r="E39" s="148"/>
      <c r="F39" s="118"/>
      <c r="G39" s="155"/>
      <c r="H39" s="118"/>
      <c r="I39" s="155"/>
      <c r="J39" s="124"/>
      <c r="K39" s="85"/>
      <c r="L39" s="104"/>
      <c r="M39" s="85"/>
      <c r="N39" s="105"/>
      <c r="O39" s="85"/>
      <c r="P39" s="85"/>
      <c r="Q39" s="155"/>
      <c r="R39" s="118"/>
      <c r="S39" s="155"/>
      <c r="T39" s="118"/>
      <c r="U39" s="85"/>
      <c r="V39" s="85"/>
      <c r="W39" s="155"/>
      <c r="X39" s="118"/>
      <c r="Y39" s="155"/>
      <c r="Z39" s="118"/>
      <c r="AA39" s="129"/>
      <c r="AB39" s="148"/>
      <c r="AC39" s="118"/>
      <c r="AD39" s="155"/>
      <c r="AE39" s="118"/>
      <c r="AF39" s="155"/>
      <c r="AG39" s="118"/>
      <c r="AH39" s="155"/>
      <c r="AI39" s="137"/>
      <c r="AJ39" s="138"/>
      <c r="AK39" s="148"/>
      <c r="AL39" s="84"/>
      <c r="AM39" s="155"/>
      <c r="AN39" s="84"/>
      <c r="AO39" s="155"/>
      <c r="AP39" s="84"/>
      <c r="AQ39" s="155"/>
      <c r="AR39" s="84"/>
      <c r="AS39" s="155"/>
      <c r="AT39" s="84"/>
      <c r="AU39" s="155"/>
      <c r="AV39" s="84"/>
      <c r="AW39" s="155"/>
      <c r="AX39" s="84"/>
      <c r="AY39" s="155"/>
      <c r="AZ39" s="84"/>
      <c r="BA39" s="145"/>
      <c r="BB39" s="179"/>
      <c r="BC39" s="180"/>
    </row>
    <row r="40" spans="1:55" s="72" customFormat="1" ht="16.5" thickBot="1" x14ac:dyDescent="0.3">
      <c r="A40" s="245" t="s">
        <v>76</v>
      </c>
      <c r="B40" s="269" t="s">
        <v>112</v>
      </c>
      <c r="C40" s="270"/>
      <c r="D40" s="81"/>
      <c r="E40" s="148"/>
      <c r="F40" s="118"/>
      <c r="G40" s="155"/>
      <c r="H40" s="118"/>
      <c r="I40" s="155"/>
      <c r="J40" s="124"/>
      <c r="K40" s="85"/>
      <c r="L40" s="104"/>
      <c r="M40" s="85"/>
      <c r="N40" s="105"/>
      <c r="O40" s="85"/>
      <c r="P40" s="85"/>
      <c r="Q40" s="155"/>
      <c r="R40" s="118"/>
      <c r="S40" s="155"/>
      <c r="T40" s="118"/>
      <c r="U40" s="85"/>
      <c r="V40" s="85"/>
      <c r="W40" s="155"/>
      <c r="X40" s="118"/>
      <c r="Y40" s="155"/>
      <c r="Z40" s="118"/>
      <c r="AA40" s="129"/>
      <c r="AB40" s="148"/>
      <c r="AC40" s="118"/>
      <c r="AD40" s="155"/>
      <c r="AE40" s="118"/>
      <c r="AF40" s="155"/>
      <c r="AG40" s="118"/>
      <c r="AH40" s="155"/>
      <c r="AI40" s="137"/>
      <c r="AJ40" s="138"/>
      <c r="AK40" s="148"/>
      <c r="AL40" s="84"/>
      <c r="AM40" s="155"/>
      <c r="AN40" s="84"/>
      <c r="AO40" s="155"/>
      <c r="AP40" s="84"/>
      <c r="AQ40" s="155"/>
      <c r="AR40" s="84"/>
      <c r="AS40" s="155"/>
      <c r="AT40" s="84"/>
      <c r="AU40" s="155"/>
      <c r="AV40" s="84"/>
      <c r="AW40" s="155"/>
      <c r="AX40" s="84"/>
      <c r="AY40" s="155"/>
      <c r="AZ40" s="84"/>
      <c r="BA40" s="145"/>
      <c r="BB40" s="179"/>
      <c r="BC40" s="180"/>
    </row>
    <row r="41" spans="1:55" s="72" customFormat="1" ht="16.5" thickBot="1" x14ac:dyDescent="0.3">
      <c r="A41" s="165">
        <v>1</v>
      </c>
      <c r="B41" s="91" t="s">
        <v>161</v>
      </c>
      <c r="C41" s="91" t="s">
        <v>123</v>
      </c>
      <c r="D41" s="92">
        <v>1963</v>
      </c>
      <c r="E41" s="149">
        <v>8</v>
      </c>
      <c r="F41" s="120">
        <f>E41*6</f>
        <v>48</v>
      </c>
      <c r="G41" s="157"/>
      <c r="H41" s="120">
        <f>G41*3</f>
        <v>0</v>
      </c>
      <c r="I41" s="157">
        <v>15</v>
      </c>
      <c r="J41" s="126">
        <f>IF(I41&lt;=4,I41*3,12+(I41-4)*3*2/3)</f>
        <v>34</v>
      </c>
      <c r="K41" s="82"/>
      <c r="L41" s="98">
        <f>K41*3</f>
        <v>0</v>
      </c>
      <c r="M41" s="82"/>
      <c r="N41" s="99">
        <f>IF(M41&lt;=4,M41*3,12+(M41-4)*3*2/3)</f>
        <v>0</v>
      </c>
      <c r="O41" s="82"/>
      <c r="P41" s="98">
        <f>O41*3</f>
        <v>0</v>
      </c>
      <c r="Q41" s="157">
        <v>3</v>
      </c>
      <c r="R41" s="120">
        <f>IF(Q41&gt;5,10,Q41*2)</f>
        <v>6</v>
      </c>
      <c r="S41" s="157"/>
      <c r="T41" s="120">
        <f>S41*3</f>
        <v>0</v>
      </c>
      <c r="U41" s="82"/>
      <c r="V41" s="100">
        <f>U41</f>
        <v>0</v>
      </c>
      <c r="W41" s="157"/>
      <c r="X41" s="120">
        <f>W41*1</f>
        <v>0</v>
      </c>
      <c r="Y41" s="157"/>
      <c r="Z41" s="120">
        <f>IF(Y41="si",10,0)</f>
        <v>0</v>
      </c>
      <c r="AA41" s="141">
        <f>F41+H41+J41+L41+N41+P41+R41+T41+V41+Z41+X41</f>
        <v>88</v>
      </c>
      <c r="AB41" s="149"/>
      <c r="AC41" s="120">
        <f>IF(AB41="si",6,0)</f>
        <v>0</v>
      </c>
      <c r="AD41" s="157"/>
      <c r="AE41" s="120">
        <f>AD41*4</f>
        <v>0</v>
      </c>
      <c r="AF41" s="157"/>
      <c r="AG41" s="120">
        <f>AF41*3</f>
        <v>0</v>
      </c>
      <c r="AH41" s="157"/>
      <c r="AI41" s="140">
        <f>IF(AH41="si",6,0)</f>
        <v>0</v>
      </c>
      <c r="AJ41" s="141">
        <f>AC41+AE41+AG41+AI41</f>
        <v>0</v>
      </c>
      <c r="AK41" s="149"/>
      <c r="AL41" s="120">
        <f>AK41*3</f>
        <v>0</v>
      </c>
      <c r="AM41" s="157"/>
      <c r="AN41" s="120">
        <f>IF(AM41="si",12,0)</f>
        <v>0</v>
      </c>
      <c r="AO41" s="157"/>
      <c r="AP41" s="120">
        <f>AO41*5</f>
        <v>0</v>
      </c>
      <c r="AQ41" s="157"/>
      <c r="AR41" s="120">
        <f>AQ41*3</f>
        <v>0</v>
      </c>
      <c r="AS41" s="157">
        <v>1</v>
      </c>
      <c r="AT41" s="120">
        <f>AS41*1</f>
        <v>1</v>
      </c>
      <c r="AU41" s="157"/>
      <c r="AV41" s="120">
        <f>AU41*5</f>
        <v>0</v>
      </c>
      <c r="AW41" s="157"/>
      <c r="AX41" s="120">
        <f>IF(AW41="si",5,0)</f>
        <v>0</v>
      </c>
      <c r="AY41" s="157"/>
      <c r="AZ41" s="120">
        <f>AY41*1</f>
        <v>0</v>
      </c>
      <c r="BA41" s="147">
        <f>AL41+AN41+AZ41+IF(AP41+AR41+AT41+AV41+AX41&gt;10,10,AP41+AR41+AT41+AV41+AX41)</f>
        <v>1</v>
      </c>
      <c r="BB41" s="179">
        <f>AA41+AJ41+BA41</f>
        <v>89</v>
      </c>
      <c r="BC41" s="181" t="s">
        <v>200</v>
      </c>
    </row>
    <row r="42" spans="1:55" s="72" customFormat="1" ht="16.5" thickBot="1" x14ac:dyDescent="0.3">
      <c r="A42" s="162">
        <v>2</v>
      </c>
      <c r="B42" s="109" t="s">
        <v>164</v>
      </c>
      <c r="C42" s="109" t="s">
        <v>165</v>
      </c>
      <c r="D42" s="110">
        <v>1953</v>
      </c>
      <c r="E42" s="158">
        <v>23</v>
      </c>
      <c r="F42" s="120">
        <f>E42*6</f>
        <v>138</v>
      </c>
      <c r="G42" s="152"/>
      <c r="H42" s="120">
        <f>G42*3</f>
        <v>0</v>
      </c>
      <c r="I42" s="152">
        <v>7</v>
      </c>
      <c r="J42" s="126">
        <f>IF(I42&lt;=4,I42*3,12+(I42-4)*3*2/3)</f>
        <v>18</v>
      </c>
      <c r="K42" s="73"/>
      <c r="L42" s="101"/>
      <c r="M42" s="73"/>
      <c r="N42" s="102"/>
      <c r="O42" s="73"/>
      <c r="P42" s="101"/>
      <c r="Q42" s="152">
        <v>5</v>
      </c>
      <c r="R42" s="120">
        <f>IF(Q42&gt;5,10,Q42*2)</f>
        <v>10</v>
      </c>
      <c r="S42" s="152"/>
      <c r="T42" s="120">
        <f>S42*3</f>
        <v>0</v>
      </c>
      <c r="U42" s="73"/>
      <c r="V42" s="103"/>
      <c r="W42" s="152">
        <v>16</v>
      </c>
      <c r="X42" s="120">
        <f>W42*1</f>
        <v>16</v>
      </c>
      <c r="Y42" s="152"/>
      <c r="Z42" s="120">
        <f>IF(Y42="si",10,0)</f>
        <v>0</v>
      </c>
      <c r="AA42" s="141">
        <f>F42+H42+J42+L42+N42+P42+R42+T42+V42+Z42+X42</f>
        <v>182</v>
      </c>
      <c r="AB42" s="158" t="s">
        <v>72</v>
      </c>
      <c r="AC42" s="120">
        <f>IF(AB42="si",6,0)</f>
        <v>6</v>
      </c>
      <c r="AD42" s="157"/>
      <c r="AE42" s="120">
        <f>AD42*4</f>
        <v>0</v>
      </c>
      <c r="AF42" s="157"/>
      <c r="AG42" s="120">
        <f>AF42*3</f>
        <v>0</v>
      </c>
      <c r="AH42" s="157"/>
      <c r="AI42" s="140">
        <f>IF(AH42="si",6,0)</f>
        <v>0</v>
      </c>
      <c r="AJ42" s="141">
        <f>AC42+AE42+AG42+AI42</f>
        <v>6</v>
      </c>
      <c r="AK42" s="150"/>
      <c r="AL42" s="142">
        <f>AK42*3</f>
        <v>0</v>
      </c>
      <c r="AM42" s="153"/>
      <c r="AN42" s="142">
        <f>IF(AM42="si",12,0)</f>
        <v>0</v>
      </c>
      <c r="AO42" s="153"/>
      <c r="AP42" s="142">
        <f>AO42*5</f>
        <v>0</v>
      </c>
      <c r="AQ42" s="153"/>
      <c r="AR42" s="142">
        <f>AQ42*3</f>
        <v>0</v>
      </c>
      <c r="AS42" s="153"/>
      <c r="AT42" s="142">
        <f>AS42*1</f>
        <v>0</v>
      </c>
      <c r="AU42" s="153"/>
      <c r="AV42" s="142">
        <f>AU42*5</f>
        <v>0</v>
      </c>
      <c r="AW42" s="153"/>
      <c r="AX42" s="142">
        <f>IF(AW42="si",5,0)</f>
        <v>0</v>
      </c>
      <c r="AY42" s="153"/>
      <c r="AZ42" s="142">
        <f>AY42*1</f>
        <v>0</v>
      </c>
      <c r="BA42" s="222">
        <f>AL42+AN42+AZ42+IF(AP42+AR42+AT42+AV42+AX42&gt;10,10,AP42+AR42+AT42+AV42+AX42)</f>
        <v>0</v>
      </c>
      <c r="BB42" s="179">
        <f>AA42+AJ42+BA42</f>
        <v>188</v>
      </c>
      <c r="BC42" s="180"/>
    </row>
    <row r="43" spans="1:55" s="72" customFormat="1" ht="16.5" thickBot="1" x14ac:dyDescent="0.3">
      <c r="A43" s="163">
        <v>3</v>
      </c>
      <c r="B43" s="90" t="s">
        <v>162</v>
      </c>
      <c r="C43" s="90" t="s">
        <v>163</v>
      </c>
      <c r="D43" s="93">
        <v>1960</v>
      </c>
      <c r="E43" s="150">
        <v>14</v>
      </c>
      <c r="F43" s="116">
        <f>E43*6</f>
        <v>84</v>
      </c>
      <c r="G43" s="153"/>
      <c r="H43" s="116">
        <f>G43*3</f>
        <v>0</v>
      </c>
      <c r="I43" s="152">
        <v>17</v>
      </c>
      <c r="J43" s="123">
        <f>IF(I43&lt;=4,I43*3,12+(I43-4)*3*2/3)</f>
        <v>38</v>
      </c>
      <c r="K43" s="74"/>
      <c r="L43" s="101">
        <f>K43*3</f>
        <v>0</v>
      </c>
      <c r="M43" s="74"/>
      <c r="N43" s="102">
        <f>IF(M43&lt;=4,M43*3,12+(M43-4)*3*2/3)</f>
        <v>0</v>
      </c>
      <c r="O43" s="74"/>
      <c r="P43" s="101">
        <f>O43*3</f>
        <v>0</v>
      </c>
      <c r="Q43" s="153">
        <v>5</v>
      </c>
      <c r="R43" s="116">
        <f>IF(Q43&gt;5,10,Q43*2)</f>
        <v>10</v>
      </c>
      <c r="S43" s="153">
        <v>5</v>
      </c>
      <c r="T43" s="116">
        <f>S43*3</f>
        <v>15</v>
      </c>
      <c r="U43" s="74"/>
      <c r="V43" s="103">
        <f>U43</f>
        <v>0</v>
      </c>
      <c r="W43" s="153"/>
      <c r="X43" s="116">
        <f>W43*1</f>
        <v>0</v>
      </c>
      <c r="Y43" s="153" t="s">
        <v>72</v>
      </c>
      <c r="Z43" s="116">
        <f>IF(Y43="si",10,0)</f>
        <v>10</v>
      </c>
      <c r="AA43" s="171">
        <f>F43+H43+J43+L43+N43+P43+R43+T43+V43+Z43+X43</f>
        <v>157</v>
      </c>
      <c r="AB43" s="150"/>
      <c r="AC43" s="116">
        <f>IF(AB43="si",6,0)</f>
        <v>0</v>
      </c>
      <c r="AD43" s="153"/>
      <c r="AE43" s="116">
        <v>0</v>
      </c>
      <c r="AF43" s="153"/>
      <c r="AG43" s="116">
        <f>AF43*3</f>
        <v>0</v>
      </c>
      <c r="AH43" s="153"/>
      <c r="AI43" s="134">
        <f>IF(AH43="si",6,0)</f>
        <v>0</v>
      </c>
      <c r="AJ43" s="133">
        <f>AC43+AE43+AG43+AI43</f>
        <v>0</v>
      </c>
      <c r="AK43" s="150"/>
      <c r="AL43" s="142">
        <f>AK43*3</f>
        <v>0</v>
      </c>
      <c r="AM43" s="153"/>
      <c r="AN43" s="142">
        <f>IF(AM43="si",12,0)</f>
        <v>0</v>
      </c>
      <c r="AO43" s="153"/>
      <c r="AP43" s="142">
        <f>AO43*5</f>
        <v>0</v>
      </c>
      <c r="AQ43" s="153"/>
      <c r="AR43" s="142">
        <f>AQ43*3</f>
        <v>0</v>
      </c>
      <c r="AS43" s="153"/>
      <c r="AT43" s="142">
        <f>AS43*1</f>
        <v>0</v>
      </c>
      <c r="AU43" s="153"/>
      <c r="AV43" s="142">
        <f>AU43*5</f>
        <v>0</v>
      </c>
      <c r="AW43" s="153"/>
      <c r="AX43" s="142">
        <f>IF(AW43="si",5,0)</f>
        <v>0</v>
      </c>
      <c r="AY43" s="153">
        <v>2</v>
      </c>
      <c r="AZ43" s="142">
        <f>AY43*1</f>
        <v>2</v>
      </c>
      <c r="BA43" s="222">
        <f>AL43+AN43+AZ43+IF(AP43+AR43+AT43+AV43+AX43&gt;10,10,AP43+AR43+AT43+AV43+AX43)</f>
        <v>2</v>
      </c>
      <c r="BB43" s="179">
        <f>AA43+AJ43+BA43</f>
        <v>159</v>
      </c>
      <c r="BC43" s="180"/>
    </row>
    <row r="44" spans="1:55" s="72" customFormat="1" ht="16.5" thickBot="1" x14ac:dyDescent="0.3">
      <c r="A44" s="163">
        <v>4</v>
      </c>
      <c r="B44" s="90" t="s">
        <v>191</v>
      </c>
      <c r="C44" s="90" t="s">
        <v>192</v>
      </c>
      <c r="D44" s="93">
        <v>1959</v>
      </c>
      <c r="E44" s="150">
        <v>23</v>
      </c>
      <c r="F44" s="116">
        <f>E44*6</f>
        <v>138</v>
      </c>
      <c r="G44" s="153"/>
      <c r="H44" s="116">
        <f>G44*3</f>
        <v>0</v>
      </c>
      <c r="I44" s="152">
        <v>10</v>
      </c>
      <c r="J44" s="123">
        <f>IF(I44&lt;=4,I44*3,12+(I44-4)*3*2/3)</f>
        <v>24</v>
      </c>
      <c r="K44" s="74"/>
      <c r="L44" s="101">
        <f>K44*3</f>
        <v>0</v>
      </c>
      <c r="M44" s="74"/>
      <c r="N44" s="102">
        <f>IF(M44&lt;=4,M44*3,12+(M44-4)*3*2/3)</f>
        <v>0</v>
      </c>
      <c r="O44" s="74"/>
      <c r="P44" s="101">
        <f>O44*3</f>
        <v>0</v>
      </c>
      <c r="Q44" s="153"/>
      <c r="R44" s="116">
        <f>IF(Q44&gt;5,10,Q44*2)</f>
        <v>0</v>
      </c>
      <c r="S44" s="153"/>
      <c r="T44" s="116">
        <f>S44*3</f>
        <v>0</v>
      </c>
      <c r="U44" s="74"/>
      <c r="V44" s="103">
        <f>U44</f>
        <v>0</v>
      </c>
      <c r="W44" s="153">
        <v>22</v>
      </c>
      <c r="X44" s="116">
        <f>W44*1</f>
        <v>22</v>
      </c>
      <c r="Y44" s="153" t="s">
        <v>72</v>
      </c>
      <c r="Z44" s="116">
        <f>IF(Y44="si",10,0)</f>
        <v>10</v>
      </c>
      <c r="AA44" s="171">
        <f>F44+H44+J44+L44+N44+P44+R44+T44+V44+Z44+X44</f>
        <v>194</v>
      </c>
      <c r="AB44" s="150"/>
      <c r="AC44" s="116">
        <f>IF(AB44="si",6,0)</f>
        <v>0</v>
      </c>
      <c r="AD44" s="153"/>
      <c r="AE44" s="116">
        <f>AD44*4</f>
        <v>0</v>
      </c>
      <c r="AF44" s="153"/>
      <c r="AG44" s="116">
        <f>AF44*3</f>
        <v>0</v>
      </c>
      <c r="AH44" s="153"/>
      <c r="AI44" s="134">
        <f>IF(AH44="si",6,0)</f>
        <v>0</v>
      </c>
      <c r="AJ44" s="133">
        <f>AC44+AE44+AG44+AI44</f>
        <v>0</v>
      </c>
      <c r="AK44" s="151"/>
      <c r="AL44" s="143">
        <f>AK44*3</f>
        <v>0</v>
      </c>
      <c r="AM44" s="154"/>
      <c r="AN44" s="143">
        <f>IF(AM44="si",12,0)</f>
        <v>0</v>
      </c>
      <c r="AO44" s="154"/>
      <c r="AP44" s="143">
        <f>AO44*5</f>
        <v>0</v>
      </c>
      <c r="AQ44" s="154"/>
      <c r="AR44" s="143">
        <f>AQ44*3</f>
        <v>0</v>
      </c>
      <c r="AS44" s="154"/>
      <c r="AT44" s="143">
        <f>AS44*1</f>
        <v>0</v>
      </c>
      <c r="AU44" s="154"/>
      <c r="AV44" s="143">
        <f>AU44*5</f>
        <v>0</v>
      </c>
      <c r="AW44" s="154"/>
      <c r="AX44" s="143">
        <f>IF(AW44="si",5,0)</f>
        <v>0</v>
      </c>
      <c r="AY44" s="154">
        <v>2</v>
      </c>
      <c r="AZ44" s="143">
        <f>AY44*1</f>
        <v>2</v>
      </c>
      <c r="BA44" s="238">
        <f>AL44+AN44+AZ44+IF(AP44+AR44+AT44+AV44+AX44&gt;10,10,AP44+AR44+AT44+AV44+AX44)</f>
        <v>2</v>
      </c>
      <c r="BB44" s="179">
        <f>AA44+AJ44+BA44</f>
        <v>196</v>
      </c>
      <c r="BC44" s="249" t="s">
        <v>193</v>
      </c>
    </row>
    <row r="45" spans="1:55" s="72" customFormat="1" ht="16.5" thickBot="1" x14ac:dyDescent="0.3">
      <c r="A45" s="111" t="s">
        <v>166</v>
      </c>
      <c r="B45" s="267" t="s">
        <v>167</v>
      </c>
      <c r="C45" s="278"/>
      <c r="D45" s="86"/>
      <c r="E45" s="112"/>
      <c r="F45" s="115"/>
      <c r="G45" s="113"/>
      <c r="H45" s="115"/>
      <c r="I45" s="114"/>
      <c r="J45" s="122"/>
      <c r="K45" s="114"/>
      <c r="L45" s="87"/>
      <c r="M45" s="114"/>
      <c r="N45" s="89"/>
      <c r="O45" s="114"/>
      <c r="P45" s="114"/>
      <c r="Q45" s="114"/>
      <c r="R45" s="127"/>
      <c r="S45" s="114"/>
      <c r="T45" s="127"/>
      <c r="U45" s="114"/>
      <c r="V45" s="114"/>
      <c r="W45" s="114"/>
      <c r="X45" s="127"/>
      <c r="Y45" s="114"/>
      <c r="Z45" s="127"/>
      <c r="AA45" s="128"/>
      <c r="AB45" s="112"/>
      <c r="AC45" s="127"/>
      <c r="AD45" s="114"/>
      <c r="AE45" s="127"/>
      <c r="AF45" s="114"/>
      <c r="AG45" s="131"/>
      <c r="AH45" s="114"/>
      <c r="AI45" s="131"/>
      <c r="AJ45" s="132"/>
      <c r="AK45" s="112"/>
      <c r="AL45" s="131"/>
      <c r="AM45" s="114"/>
      <c r="AN45" s="131"/>
      <c r="AO45" s="114"/>
      <c r="AP45" s="131"/>
      <c r="AQ45" s="114"/>
      <c r="AR45" s="131"/>
      <c r="AS45" s="114"/>
      <c r="AT45" s="131"/>
      <c r="AU45" s="114"/>
      <c r="AV45" s="131"/>
      <c r="AW45" s="114"/>
      <c r="AX45" s="131"/>
      <c r="AY45" s="114"/>
      <c r="AZ45" s="131"/>
      <c r="BA45" s="146"/>
      <c r="BB45" s="179"/>
      <c r="BC45" s="180"/>
    </row>
    <row r="46" spans="1:55" s="72" customFormat="1" ht="16.5" thickBot="1" x14ac:dyDescent="0.3">
      <c r="A46" s="165">
        <v>1</v>
      </c>
      <c r="B46" s="91" t="s">
        <v>168</v>
      </c>
      <c r="C46" s="91" t="s">
        <v>169</v>
      </c>
      <c r="D46" s="230">
        <v>1952</v>
      </c>
      <c r="E46" s="149">
        <v>8</v>
      </c>
      <c r="F46" s="120">
        <f>E46*6</f>
        <v>48</v>
      </c>
      <c r="G46" s="157">
        <v>0</v>
      </c>
      <c r="H46" s="120">
        <f>G46*3</f>
        <v>0</v>
      </c>
      <c r="I46" s="157">
        <v>7</v>
      </c>
      <c r="J46" s="126">
        <f>IF(I46&lt;=4,I46*3,12+(I46-4)*3*2/3)</f>
        <v>18</v>
      </c>
      <c r="K46" s="82"/>
      <c r="L46" s="98">
        <f>K46*3</f>
        <v>0</v>
      </c>
      <c r="M46" s="82"/>
      <c r="N46" s="99">
        <f>IF(M46&lt;=4,M46*3,12+(M46-4)*3*2/3)</f>
        <v>0</v>
      </c>
      <c r="O46" s="82"/>
      <c r="P46" s="98">
        <f>O46*3</f>
        <v>0</v>
      </c>
      <c r="Q46" s="157">
        <v>5</v>
      </c>
      <c r="R46" s="120">
        <f>IF(Q46&gt;5,10,Q46*2)</f>
        <v>10</v>
      </c>
      <c r="S46" s="157">
        <v>1</v>
      </c>
      <c r="T46" s="120">
        <f>S46*3</f>
        <v>3</v>
      </c>
      <c r="U46" s="82"/>
      <c r="V46" s="98">
        <f>U46</f>
        <v>0</v>
      </c>
      <c r="W46" s="157"/>
      <c r="X46" s="120">
        <f>W46*1</f>
        <v>0</v>
      </c>
      <c r="Y46" s="157"/>
      <c r="Z46" s="120">
        <f>IF(Y46="si",10,0)</f>
        <v>0</v>
      </c>
      <c r="AA46" s="141">
        <f>F46+H46+J46+L46+N46+P46+R46+T46+V46+Z46+X46</f>
        <v>79</v>
      </c>
      <c r="AB46" s="149" t="s">
        <v>72</v>
      </c>
      <c r="AC46" s="120">
        <f>IF(AB46="si",6,0)</f>
        <v>6</v>
      </c>
      <c r="AD46" s="157"/>
      <c r="AE46" s="120">
        <f>AD46*4</f>
        <v>0</v>
      </c>
      <c r="AF46" s="157"/>
      <c r="AG46" s="120">
        <f>AF46*3</f>
        <v>0</v>
      </c>
      <c r="AH46" s="157"/>
      <c r="AI46" s="120">
        <f>IF(AH46="si",6,0)</f>
        <v>0</v>
      </c>
      <c r="AJ46" s="141">
        <f>AC46+AE46+AG46+AI46</f>
        <v>6</v>
      </c>
      <c r="AK46" s="149"/>
      <c r="AL46" s="120">
        <f>AK46*3</f>
        <v>0</v>
      </c>
      <c r="AM46" s="157" t="s">
        <v>72</v>
      </c>
      <c r="AN46" s="120">
        <f>IF(AM46="si",12,0)</f>
        <v>12</v>
      </c>
      <c r="AO46" s="157"/>
      <c r="AP46" s="120">
        <f>AO46*5</f>
        <v>0</v>
      </c>
      <c r="AQ46" s="157"/>
      <c r="AR46" s="120">
        <f>AQ46*3</f>
        <v>0</v>
      </c>
      <c r="AS46" s="157"/>
      <c r="AT46" s="120">
        <f>AS46*1</f>
        <v>0</v>
      </c>
      <c r="AU46" s="157">
        <v>0</v>
      </c>
      <c r="AV46" s="120">
        <f>AU46*5</f>
        <v>0</v>
      </c>
      <c r="AW46" s="157"/>
      <c r="AX46" s="120">
        <f>IF(AW46="si",5,0)</f>
        <v>0</v>
      </c>
      <c r="AY46" s="157"/>
      <c r="AZ46" s="120">
        <f>AY46*1</f>
        <v>0</v>
      </c>
      <c r="BA46" s="147">
        <f>AL46+AN46+AZ46+IF(AP46+AR46+AT46+AV46+AX46&gt;10,10,AP46+AR46+AT46+AV46+AX46)</f>
        <v>12</v>
      </c>
      <c r="BB46" s="179">
        <f>AA46+AJ46+BA46</f>
        <v>97</v>
      </c>
      <c r="BC46" s="180"/>
    </row>
    <row r="47" spans="1:55" s="72" customFormat="1" ht="16.5" thickBot="1" x14ac:dyDescent="0.3">
      <c r="A47" s="163">
        <v>2</v>
      </c>
      <c r="B47" s="90" t="s">
        <v>172</v>
      </c>
      <c r="C47" s="90" t="s">
        <v>170</v>
      </c>
      <c r="D47" s="224">
        <v>1978</v>
      </c>
      <c r="E47" s="150">
        <v>4</v>
      </c>
      <c r="F47" s="142">
        <f>E47*6</f>
        <v>24</v>
      </c>
      <c r="G47" s="153"/>
      <c r="H47" s="142">
        <f>G47*3</f>
        <v>0</v>
      </c>
      <c r="I47" s="153">
        <v>4</v>
      </c>
      <c r="J47" s="168">
        <f>IF(I47&lt;=4,I47*3,12+(I47-4)*3*2/3)</f>
        <v>12</v>
      </c>
      <c r="K47" s="74"/>
      <c r="L47" s="169">
        <f>K47*3</f>
        <v>0</v>
      </c>
      <c r="M47" s="74"/>
      <c r="N47" s="170">
        <f>IF(M47&lt;=4,M47*3,12+(M47-4)*3*2/3)</f>
        <v>0</v>
      </c>
      <c r="O47" s="74"/>
      <c r="P47" s="169">
        <f>O47*3</f>
        <v>0</v>
      </c>
      <c r="Q47" s="153">
        <v>3</v>
      </c>
      <c r="R47" s="142">
        <f>IF(Q47&gt;5,10,Q47*2)</f>
        <v>6</v>
      </c>
      <c r="S47" s="153"/>
      <c r="T47" s="142">
        <f>S47*3</f>
        <v>0</v>
      </c>
      <c r="U47" s="74"/>
      <c r="V47" s="169">
        <f>U47</f>
        <v>0</v>
      </c>
      <c r="W47" s="153"/>
      <c r="X47" s="142">
        <f>W47*1</f>
        <v>0</v>
      </c>
      <c r="Y47" s="153"/>
      <c r="Z47" s="142">
        <f>IF(Y47="si",10,0)</f>
        <v>0</v>
      </c>
      <c r="AA47" s="171">
        <f>F47+H47+J47+L47+N47+P47+R47+T47+V47+Z47+X47</f>
        <v>42</v>
      </c>
      <c r="AB47" s="150"/>
      <c r="AC47" s="142">
        <f>IF(AB47="si",6,0)</f>
        <v>0</v>
      </c>
      <c r="AD47" s="153">
        <v>2</v>
      </c>
      <c r="AE47" s="142">
        <f>AD47*4</f>
        <v>8</v>
      </c>
      <c r="AF47" s="153"/>
      <c r="AG47" s="142">
        <f>AF47*3</f>
        <v>0</v>
      </c>
      <c r="AH47" s="153"/>
      <c r="AI47" s="142">
        <f>IF(AH47="si",6,0)</f>
        <v>0</v>
      </c>
      <c r="AJ47" s="171">
        <f>AC47+AE47+AG47+AI47</f>
        <v>8</v>
      </c>
      <c r="AK47" s="150"/>
      <c r="AL47" s="142">
        <f>AK47*3</f>
        <v>0</v>
      </c>
      <c r="AM47" s="153"/>
      <c r="AN47" s="142">
        <f>IF(AM47="si",12,0)</f>
        <v>0</v>
      </c>
      <c r="AO47" s="153">
        <v>1</v>
      </c>
      <c r="AP47" s="142">
        <f>AO47*5</f>
        <v>5</v>
      </c>
      <c r="AQ47" s="153"/>
      <c r="AR47" s="142">
        <f>AQ47*3</f>
        <v>0</v>
      </c>
      <c r="AS47" s="153">
        <v>2</v>
      </c>
      <c r="AT47" s="142">
        <f>AS47*1</f>
        <v>2</v>
      </c>
      <c r="AU47" s="153">
        <v>0</v>
      </c>
      <c r="AV47" s="142">
        <f>AU47*5</f>
        <v>0</v>
      </c>
      <c r="AW47" s="153" t="s">
        <v>72</v>
      </c>
      <c r="AX47" s="142">
        <f>IF(AW47="si",5,0)</f>
        <v>5</v>
      </c>
      <c r="AY47" s="153"/>
      <c r="AZ47" s="142">
        <f>AY47*1</f>
        <v>0</v>
      </c>
      <c r="BA47" s="222">
        <f>AL47+AN47+AZ47+IF(AP47+AR47+AT47+AV47+AX47&gt;10,10,AP47+AR47+AT47+AV47+AX47)</f>
        <v>10</v>
      </c>
      <c r="BB47" s="179">
        <f>AA47+AJ47+BA47</f>
        <v>60</v>
      </c>
      <c r="BC47" s="180"/>
    </row>
    <row r="48" spans="1:55" s="72" customFormat="1" ht="16.5" thickBot="1" x14ac:dyDescent="0.3">
      <c r="A48" s="246">
        <v>3</v>
      </c>
      <c r="B48" s="231" t="s">
        <v>171</v>
      </c>
      <c r="C48" s="231" t="s">
        <v>104</v>
      </c>
      <c r="D48" s="232">
        <v>1966</v>
      </c>
      <c r="E48" s="151">
        <v>3</v>
      </c>
      <c r="F48" s="143">
        <f>E48*6</f>
        <v>18</v>
      </c>
      <c r="G48" s="154"/>
      <c r="H48" s="143">
        <f>G48*3</f>
        <v>0</v>
      </c>
      <c r="I48" s="154">
        <v>9</v>
      </c>
      <c r="J48" s="172">
        <f>IF(I48&lt;=4,I48*3,12+(I48-4)*3*2/3)</f>
        <v>22</v>
      </c>
      <c r="K48" s="83"/>
      <c r="L48" s="173">
        <f>K48*3</f>
        <v>0</v>
      </c>
      <c r="M48" s="83"/>
      <c r="N48" s="174">
        <f>IF(M48&lt;=4,M48*3,12+(M48-4)*3*2/3)</f>
        <v>0</v>
      </c>
      <c r="O48" s="83"/>
      <c r="P48" s="173">
        <f>O48*3</f>
        <v>0</v>
      </c>
      <c r="Q48" s="154">
        <v>1</v>
      </c>
      <c r="R48" s="143">
        <f>IF(Q48&gt;5,10,Q48*2)</f>
        <v>2</v>
      </c>
      <c r="S48" s="154"/>
      <c r="T48" s="143">
        <f>S48*3</f>
        <v>0</v>
      </c>
      <c r="U48" s="83"/>
      <c r="V48" s="173">
        <f>U48</f>
        <v>0</v>
      </c>
      <c r="W48" s="154"/>
      <c r="X48" s="143">
        <f>W48*1</f>
        <v>0</v>
      </c>
      <c r="Y48" s="154"/>
      <c r="Z48" s="143">
        <f>IF(Y48="si",10,0)</f>
        <v>0</v>
      </c>
      <c r="AA48" s="175">
        <f>F48+H48+J48+L48+N48+P48+R48+T48+V48+Z48+X48</f>
        <v>42</v>
      </c>
      <c r="AB48" s="151" t="s">
        <v>72</v>
      </c>
      <c r="AC48" s="143">
        <f>IF(AB48="si",6,0)</f>
        <v>6</v>
      </c>
      <c r="AD48" s="154"/>
      <c r="AE48" s="143">
        <f>AD48*4</f>
        <v>0</v>
      </c>
      <c r="AF48" s="154">
        <v>3</v>
      </c>
      <c r="AG48" s="143">
        <f>AF48*3</f>
        <v>9</v>
      </c>
      <c r="AH48" s="154"/>
      <c r="AI48" s="143">
        <f>IF(AH48="si",6,0)</f>
        <v>0</v>
      </c>
      <c r="AJ48" s="175">
        <f>AC48+AE48+AG48+AI48</f>
        <v>15</v>
      </c>
      <c r="AK48" s="151"/>
      <c r="AL48" s="143">
        <f>AK48*3</f>
        <v>0</v>
      </c>
      <c r="AM48" s="154"/>
      <c r="AN48" s="143">
        <f>IF(AM48="si",12,0)</f>
        <v>0</v>
      </c>
      <c r="AO48" s="154"/>
      <c r="AP48" s="143">
        <f>AO48*5</f>
        <v>0</v>
      </c>
      <c r="AQ48" s="154"/>
      <c r="AR48" s="143">
        <f>AQ48*3</f>
        <v>0</v>
      </c>
      <c r="AS48" s="154">
        <v>2</v>
      </c>
      <c r="AT48" s="143">
        <f>AS48*1</f>
        <v>2</v>
      </c>
      <c r="AU48" s="154"/>
      <c r="AV48" s="143">
        <f>AU48*5</f>
        <v>0</v>
      </c>
      <c r="AW48" s="154"/>
      <c r="AX48" s="143">
        <f>IF(AW48="si",5,0)</f>
        <v>0</v>
      </c>
      <c r="AY48" s="154"/>
      <c r="AZ48" s="143">
        <f>AY48*1</f>
        <v>0</v>
      </c>
      <c r="BA48" s="238">
        <f>AL48+AN48+AZ48+IF(AP48+AR48+AT48+AV48+AX48&gt;10,10,AP48+AR48+AT48+AV48+AX48)</f>
        <v>2</v>
      </c>
      <c r="BB48" s="179">
        <f>AA48+AJ48+BA48</f>
        <v>59</v>
      </c>
      <c r="BC48" s="180"/>
    </row>
    <row r="49" spans="1:55" s="72" customFormat="1" ht="17.25" thickTop="1" thickBot="1" x14ac:dyDescent="0.3">
      <c r="A49" s="245" t="s">
        <v>173</v>
      </c>
      <c r="B49" s="269" t="s">
        <v>174</v>
      </c>
      <c r="C49" s="270"/>
      <c r="D49" s="81"/>
      <c r="E49" s="148"/>
      <c r="F49" s="118"/>
      <c r="G49" s="155"/>
      <c r="H49" s="118"/>
      <c r="I49" s="155"/>
      <c r="J49" s="124"/>
      <c r="K49" s="85"/>
      <c r="L49" s="104"/>
      <c r="M49" s="85"/>
      <c r="N49" s="105"/>
      <c r="O49" s="85"/>
      <c r="P49" s="85"/>
      <c r="Q49" s="155"/>
      <c r="R49" s="118"/>
      <c r="S49" s="155"/>
      <c r="T49" s="118"/>
      <c r="U49" s="85"/>
      <c r="V49" s="85"/>
      <c r="W49" s="155"/>
      <c r="X49" s="118"/>
      <c r="Y49" s="155"/>
      <c r="Z49" s="118"/>
      <c r="AA49" s="129"/>
      <c r="AB49" s="148"/>
      <c r="AC49" s="118"/>
      <c r="AD49" s="155"/>
      <c r="AE49" s="118"/>
      <c r="AF49" s="155"/>
      <c r="AG49" s="118"/>
      <c r="AH49" s="155"/>
      <c r="AI49" s="137"/>
      <c r="AJ49" s="138"/>
      <c r="AK49" s="148"/>
      <c r="AL49" s="84"/>
      <c r="AM49" s="155"/>
      <c r="AN49" s="84"/>
      <c r="AO49" s="155"/>
      <c r="AP49" s="84"/>
      <c r="AQ49" s="155"/>
      <c r="AR49" s="84"/>
      <c r="AS49" s="155"/>
      <c r="AT49" s="84"/>
      <c r="AU49" s="155"/>
      <c r="AV49" s="84"/>
      <c r="AW49" s="155"/>
      <c r="AX49" s="84"/>
      <c r="AY49" s="155"/>
      <c r="AZ49" s="84"/>
      <c r="BA49" s="145"/>
      <c r="BB49" s="179"/>
      <c r="BC49" s="180"/>
    </row>
    <row r="50" spans="1:55" s="72" customFormat="1" ht="16.5" thickBot="1" x14ac:dyDescent="0.3">
      <c r="A50" s="165">
        <v>1</v>
      </c>
      <c r="B50" s="91" t="s">
        <v>177</v>
      </c>
      <c r="C50" s="91" t="s">
        <v>178</v>
      </c>
      <c r="D50" s="230">
        <v>1973</v>
      </c>
      <c r="E50" s="149">
        <v>10</v>
      </c>
      <c r="F50" s="120">
        <f>E50*6</f>
        <v>60</v>
      </c>
      <c r="G50" s="157"/>
      <c r="H50" s="120">
        <f>G50*3</f>
        <v>0</v>
      </c>
      <c r="I50" s="157">
        <v>7</v>
      </c>
      <c r="J50" s="126">
        <f>IF(I50&lt;=4,I50*3,12+(I50-4)*3*2/3)</f>
        <v>18</v>
      </c>
      <c r="K50" s="82"/>
      <c r="L50" s="98">
        <f>K50*3</f>
        <v>0</v>
      </c>
      <c r="M50" s="82"/>
      <c r="N50" s="99">
        <f>IF(M50&lt;=4,M50*3,12+(M50-4)*3*2/3)</f>
        <v>0</v>
      </c>
      <c r="O50" s="82"/>
      <c r="P50" s="98">
        <f>O50*3</f>
        <v>0</v>
      </c>
      <c r="Q50" s="157">
        <v>5</v>
      </c>
      <c r="R50" s="120">
        <f>IF(Q50&gt;5,10,Q50*2)</f>
        <v>10</v>
      </c>
      <c r="S50" s="157">
        <v>4</v>
      </c>
      <c r="T50" s="120">
        <f>S50*3</f>
        <v>12</v>
      </c>
      <c r="U50" s="82"/>
      <c r="V50" s="100">
        <f>U50</f>
        <v>0</v>
      </c>
      <c r="W50" s="157"/>
      <c r="X50" s="120">
        <f>W50*1</f>
        <v>0</v>
      </c>
      <c r="Y50" s="157"/>
      <c r="Z50" s="120">
        <f>IF(Y50="si",10,0)</f>
        <v>0</v>
      </c>
      <c r="AA50" s="130">
        <f>F50+H50+J50+L50+N50+P50+R50+T50+V50+Z50+X50</f>
        <v>100</v>
      </c>
      <c r="AB50" s="149" t="s">
        <v>72</v>
      </c>
      <c r="AC50" s="120">
        <f>IF(AB50="si",6,0)</f>
        <v>6</v>
      </c>
      <c r="AD50" s="157"/>
      <c r="AE50" s="120">
        <f>AD50*4</f>
        <v>0</v>
      </c>
      <c r="AF50" s="157">
        <v>1</v>
      </c>
      <c r="AG50" s="120">
        <f>AF50*3</f>
        <v>3</v>
      </c>
      <c r="AH50" s="157"/>
      <c r="AI50" s="140">
        <f>IF(AH50="si",6,0)</f>
        <v>0</v>
      </c>
      <c r="AJ50" s="141">
        <f>AC50+AE50+AG50+AI50</f>
        <v>9</v>
      </c>
      <c r="AK50" s="149"/>
      <c r="AL50" s="120">
        <f>AK50*3</f>
        <v>0</v>
      </c>
      <c r="AM50" s="157"/>
      <c r="AN50" s="120">
        <f>IF(AM50="si",12,0)</f>
        <v>0</v>
      </c>
      <c r="AO50" s="157"/>
      <c r="AP50" s="120">
        <f>AO50*5</f>
        <v>0</v>
      </c>
      <c r="AQ50" s="157"/>
      <c r="AR50" s="120">
        <f>AQ50*3</f>
        <v>0</v>
      </c>
      <c r="AS50" s="157"/>
      <c r="AT50" s="120">
        <f>AS50*1</f>
        <v>0</v>
      </c>
      <c r="AU50" s="157"/>
      <c r="AV50" s="120">
        <f>AU50*5</f>
        <v>0</v>
      </c>
      <c r="AW50" s="157"/>
      <c r="AX50" s="120">
        <f>IF(AW50="si",5,0)</f>
        <v>0</v>
      </c>
      <c r="AY50" s="157">
        <v>2</v>
      </c>
      <c r="AZ50" s="120">
        <f>AY50*1</f>
        <v>2</v>
      </c>
      <c r="BA50" s="147">
        <f>AL50+AN50+AZ50+IF(AP50+AR50+AT50+AV50+AX50&gt;10,10,AP50+AR50+AT50+AV50+AX50)</f>
        <v>2</v>
      </c>
      <c r="BB50" s="179">
        <f>AA50+AJ50+BA50</f>
        <v>111</v>
      </c>
      <c r="BC50" s="180"/>
    </row>
    <row r="51" spans="1:55" s="72" customFormat="1" ht="16.5" thickBot="1" x14ac:dyDescent="0.3">
      <c r="A51" s="164">
        <v>2</v>
      </c>
      <c r="B51" s="94" t="s">
        <v>175</v>
      </c>
      <c r="C51" s="94" t="s">
        <v>176</v>
      </c>
      <c r="D51" s="233">
        <v>1974</v>
      </c>
      <c r="E51" s="149">
        <v>9</v>
      </c>
      <c r="F51" s="120">
        <f>E51*6</f>
        <v>54</v>
      </c>
      <c r="G51" s="157"/>
      <c r="H51" s="120">
        <f>G51*3</f>
        <v>0</v>
      </c>
      <c r="I51" s="157">
        <v>7</v>
      </c>
      <c r="J51" s="126">
        <f>IF(I51&lt;=4,I51*3,12+(I51-4)*3*2/3)</f>
        <v>18</v>
      </c>
      <c r="K51" s="82"/>
      <c r="L51" s="98">
        <f>K51*3</f>
        <v>0</v>
      </c>
      <c r="M51" s="82"/>
      <c r="N51" s="99">
        <f>IF(M51&lt;=4,M51*3,12+(M51-4)*3*2/3)</f>
        <v>0</v>
      </c>
      <c r="O51" s="82"/>
      <c r="P51" s="98">
        <f>O51*3</f>
        <v>0</v>
      </c>
      <c r="Q51" s="157">
        <v>5</v>
      </c>
      <c r="R51" s="120">
        <f>IF(Q51&gt;5,10,Q51*2)</f>
        <v>10</v>
      </c>
      <c r="S51" s="157">
        <v>3</v>
      </c>
      <c r="T51" s="120">
        <v>8</v>
      </c>
      <c r="U51" s="82"/>
      <c r="V51" s="100">
        <f>U51</f>
        <v>0</v>
      </c>
      <c r="W51" s="157"/>
      <c r="X51" s="120">
        <f>W51*1</f>
        <v>0</v>
      </c>
      <c r="Y51" s="157"/>
      <c r="Z51" s="120">
        <f>IF(Y51="si",10,0)</f>
        <v>0</v>
      </c>
      <c r="AA51" s="130">
        <f>F51+H51+J51+L51+N51+P51+R51+T51+V51+Z51+X51</f>
        <v>90</v>
      </c>
      <c r="AB51" s="149"/>
      <c r="AC51" s="120">
        <f>IF(AB51="si",6,0)</f>
        <v>0</v>
      </c>
      <c r="AD51" s="157"/>
      <c r="AE51" s="120">
        <f>AD51*4</f>
        <v>0</v>
      </c>
      <c r="AF51" s="157"/>
      <c r="AG51" s="120">
        <f>AF51*3</f>
        <v>0</v>
      </c>
      <c r="AH51" s="157"/>
      <c r="AI51" s="140">
        <f>IF(AH51="si",6,0)</f>
        <v>0</v>
      </c>
      <c r="AJ51" s="141">
        <f>AC51+AE51+AG51+AI51</f>
        <v>0</v>
      </c>
      <c r="AK51" s="149"/>
      <c r="AL51" s="120">
        <f>AK51*3</f>
        <v>0</v>
      </c>
      <c r="AM51" s="157"/>
      <c r="AN51" s="120">
        <f>IF(AM51="si",12,0)</f>
        <v>0</v>
      </c>
      <c r="AO51" s="157"/>
      <c r="AP51" s="120">
        <f>AO51*5</f>
        <v>0</v>
      </c>
      <c r="AQ51" s="157"/>
      <c r="AR51" s="120">
        <f>AQ51*3</f>
        <v>0</v>
      </c>
      <c r="AS51" s="157"/>
      <c r="AT51" s="120">
        <f>AS51*1</f>
        <v>0</v>
      </c>
      <c r="AU51" s="157"/>
      <c r="AV51" s="120">
        <f>AU51*5</f>
        <v>0</v>
      </c>
      <c r="AW51" s="157"/>
      <c r="AX51" s="120">
        <f>IF(AW51="si",5,0)</f>
        <v>0</v>
      </c>
      <c r="AY51" s="157"/>
      <c r="AZ51" s="120">
        <f>AY51*1</f>
        <v>0</v>
      </c>
      <c r="BA51" s="147">
        <f>AL51+AN51+AZ51+IF(AP51+AR51+AT51+AV51+AX51&gt;10,10,AP51+AR51+AT51+AV51+AX51)</f>
        <v>0</v>
      </c>
      <c r="BB51" s="179">
        <f>AA51+AJ51+BA51</f>
        <v>90</v>
      </c>
      <c r="BC51" s="180"/>
    </row>
    <row r="52" spans="1:55" ht="16.5" thickBot="1" x14ac:dyDescent="0.3">
      <c r="A52" s="245"/>
      <c r="B52" s="269"/>
      <c r="C52" s="270"/>
      <c r="D52" s="81"/>
      <c r="E52" s="148"/>
      <c r="F52" s="118"/>
      <c r="G52" s="155"/>
      <c r="H52" s="118"/>
      <c r="I52" s="155"/>
      <c r="J52" s="124"/>
      <c r="K52" s="85"/>
      <c r="L52" s="104"/>
      <c r="M52" s="85"/>
      <c r="N52" s="105"/>
      <c r="O52" s="85"/>
      <c r="P52" s="85"/>
      <c r="Q52" s="155"/>
      <c r="R52" s="118"/>
      <c r="S52" s="155"/>
      <c r="T52" s="118"/>
      <c r="U52" s="85"/>
      <c r="V52" s="85"/>
      <c r="W52" s="155"/>
      <c r="X52" s="118"/>
      <c r="Y52" s="155"/>
      <c r="Z52" s="118"/>
      <c r="AA52" s="129"/>
      <c r="AB52" s="148"/>
      <c r="AC52" s="118"/>
      <c r="AD52" s="155"/>
      <c r="AE52" s="118"/>
      <c r="AF52" s="155"/>
      <c r="AG52" s="118"/>
      <c r="AH52" s="155"/>
      <c r="AI52" s="137"/>
      <c r="AJ52" s="138"/>
      <c r="AK52" s="148"/>
      <c r="AL52" s="84"/>
      <c r="AM52" s="155"/>
      <c r="AN52" s="84"/>
      <c r="AO52" s="155"/>
      <c r="AP52" s="84"/>
      <c r="AQ52" s="155"/>
      <c r="AR52" s="84"/>
      <c r="AS52" s="155"/>
      <c r="AT52" s="84"/>
      <c r="AU52" s="155"/>
      <c r="AV52" s="84"/>
      <c r="AW52" s="155"/>
      <c r="AX52" s="84"/>
      <c r="AY52" s="155"/>
      <c r="AZ52" s="84"/>
      <c r="BA52" s="145"/>
      <c r="BB52" s="179"/>
      <c r="BC52" s="180"/>
    </row>
    <row r="53" spans="1:55" ht="16.5" thickBot="1" x14ac:dyDescent="0.3">
      <c r="A53" s="187" t="s">
        <v>179</v>
      </c>
      <c r="B53" s="274" t="s">
        <v>180</v>
      </c>
      <c r="C53" s="275"/>
      <c r="D53" s="81"/>
      <c r="E53" s="148"/>
      <c r="F53" s="118"/>
      <c r="G53" s="155"/>
      <c r="H53" s="118"/>
      <c r="I53" s="155"/>
      <c r="J53" s="124"/>
      <c r="K53" s="85"/>
      <c r="L53" s="104"/>
      <c r="M53" s="85"/>
      <c r="N53" s="105"/>
      <c r="O53" s="85"/>
      <c r="P53" s="85"/>
      <c r="Q53" s="155"/>
      <c r="R53" s="118"/>
      <c r="S53" s="155"/>
      <c r="T53" s="118"/>
      <c r="U53" s="85"/>
      <c r="V53" s="184"/>
      <c r="W53" s="155"/>
      <c r="X53" s="118"/>
      <c r="Y53" s="155"/>
      <c r="Z53" s="118"/>
      <c r="AA53" s="129"/>
      <c r="AB53" s="148"/>
      <c r="AC53" s="118"/>
      <c r="AD53" s="155"/>
      <c r="AE53" s="118"/>
      <c r="AF53" s="155"/>
      <c r="AG53" s="118"/>
      <c r="AH53" s="155"/>
      <c r="AI53" s="137"/>
      <c r="AJ53" s="138"/>
      <c r="AK53" s="148"/>
      <c r="AL53" s="84"/>
      <c r="AM53" s="155"/>
      <c r="AN53" s="84"/>
      <c r="AO53" s="155"/>
      <c r="AP53" s="84"/>
      <c r="AQ53" s="155"/>
      <c r="AR53" s="84"/>
      <c r="AS53" s="155"/>
      <c r="AT53" s="84"/>
      <c r="AU53" s="155"/>
      <c r="AV53" s="84"/>
      <c r="AW53" s="155"/>
      <c r="AX53" s="84"/>
      <c r="AY53" s="155"/>
      <c r="AZ53" s="84"/>
      <c r="BA53" s="145"/>
      <c r="BB53" s="179"/>
      <c r="BC53" s="180"/>
    </row>
    <row r="54" spans="1:55" s="72" customFormat="1" ht="16.5" thickBot="1" x14ac:dyDescent="0.3">
      <c r="A54" s="161">
        <v>1</v>
      </c>
      <c r="B54" s="96" t="s">
        <v>181</v>
      </c>
      <c r="C54" s="96" t="s">
        <v>182</v>
      </c>
      <c r="D54" s="97">
        <v>1971</v>
      </c>
      <c r="E54" s="159">
        <v>9</v>
      </c>
      <c r="F54" s="119">
        <f>E54*6</f>
        <v>54</v>
      </c>
      <c r="G54" s="156"/>
      <c r="H54" s="119">
        <f>G54*3</f>
        <v>0</v>
      </c>
      <c r="I54" s="156">
        <v>6</v>
      </c>
      <c r="J54" s="125">
        <f>IF(I54&lt;=4,I54*3,12+(I54-4)*3*2/3)</f>
        <v>16</v>
      </c>
      <c r="K54" s="88"/>
      <c r="L54" s="106">
        <f>K54*3</f>
        <v>0</v>
      </c>
      <c r="M54" s="88"/>
      <c r="N54" s="107">
        <f>IF(M54&lt;=4,M54*3,12+(M54-4)*3*2/3)</f>
        <v>0</v>
      </c>
      <c r="O54" s="88"/>
      <c r="P54" s="106">
        <f>O54*3</f>
        <v>0</v>
      </c>
      <c r="Q54" s="156">
        <v>5</v>
      </c>
      <c r="R54" s="119">
        <f>IF(Q54&gt;5,10,Q54*2)</f>
        <v>10</v>
      </c>
      <c r="S54" s="156">
        <v>3</v>
      </c>
      <c r="T54" s="119">
        <f>S54*3</f>
        <v>9</v>
      </c>
      <c r="U54" s="88"/>
      <c r="V54" s="108">
        <f>U54</f>
        <v>0</v>
      </c>
      <c r="W54" s="156">
        <v>0</v>
      </c>
      <c r="X54" s="119">
        <f>W54*1</f>
        <v>0</v>
      </c>
      <c r="Y54" s="156"/>
      <c r="Z54" s="119">
        <f>IF(Y54="si",10,0)</f>
        <v>0</v>
      </c>
      <c r="AA54" s="130">
        <f>F54+H54+J54+L54+N54+P54+R54+T54+V54+Z54+X54</f>
        <v>89</v>
      </c>
      <c r="AB54" s="159"/>
      <c r="AC54" s="119">
        <f>IF(AB54="si",6,0)</f>
        <v>0</v>
      </c>
      <c r="AD54" s="156"/>
      <c r="AE54" s="119">
        <f>AD54*4</f>
        <v>0</v>
      </c>
      <c r="AF54" s="156"/>
      <c r="AG54" s="119">
        <f>AF54*3</f>
        <v>0</v>
      </c>
      <c r="AH54" s="156"/>
      <c r="AI54" s="139">
        <f>IF(AH54="si",6,0)</f>
        <v>0</v>
      </c>
      <c r="AJ54" s="132">
        <f>AC54+AE54+AG54+AI54</f>
        <v>0</v>
      </c>
      <c r="AK54" s="159"/>
      <c r="AL54" s="119">
        <f>AK54*3</f>
        <v>0</v>
      </c>
      <c r="AM54" s="156"/>
      <c r="AN54" s="119">
        <f>IF(AM54="si",12,0)</f>
        <v>0</v>
      </c>
      <c r="AO54" s="156"/>
      <c r="AP54" s="119">
        <f>AO54*5</f>
        <v>0</v>
      </c>
      <c r="AQ54" s="156"/>
      <c r="AR54" s="119">
        <f>AQ54*3</f>
        <v>0</v>
      </c>
      <c r="AS54" s="156"/>
      <c r="AT54" s="119">
        <f>AS54*1</f>
        <v>0</v>
      </c>
      <c r="AU54" s="156"/>
      <c r="AV54" s="119">
        <f>AU54*5</f>
        <v>0</v>
      </c>
      <c r="AW54" s="156"/>
      <c r="AX54" s="119">
        <f>IF(AW54="si",5,0)</f>
        <v>0</v>
      </c>
      <c r="AY54" s="156"/>
      <c r="AZ54" s="119">
        <f>AY54*1</f>
        <v>0</v>
      </c>
      <c r="BA54" s="146">
        <f>AL54+AN54+AZ54+IF(AP54+AR54+AT54+AV54+AX54&gt;10,10,AP54+AR54+AT54+AV54+AX54)</f>
        <v>0</v>
      </c>
      <c r="BB54" s="179">
        <f>AA54+AJ54+BA54</f>
        <v>89</v>
      </c>
      <c r="BC54" s="180"/>
    </row>
    <row r="55" spans="1:55" s="72" customFormat="1" ht="16.5" thickBot="1" x14ac:dyDescent="0.3">
      <c r="A55" s="186" t="s">
        <v>183</v>
      </c>
      <c r="B55" s="276" t="s">
        <v>184</v>
      </c>
      <c r="C55" s="277"/>
      <c r="D55" s="86"/>
      <c r="E55" s="112"/>
      <c r="F55" s="119"/>
      <c r="G55" s="114"/>
      <c r="H55" s="119"/>
      <c r="I55" s="114"/>
      <c r="J55" s="125"/>
      <c r="K55" s="113"/>
      <c r="L55" s="106"/>
      <c r="M55" s="113"/>
      <c r="N55" s="107"/>
      <c r="O55" s="113"/>
      <c r="P55" s="106"/>
      <c r="Q55" s="114"/>
      <c r="R55" s="119"/>
      <c r="S55" s="114"/>
      <c r="T55" s="119"/>
      <c r="U55" s="113"/>
      <c r="V55" s="108"/>
      <c r="W55" s="114"/>
      <c r="X55" s="119"/>
      <c r="Y55" s="114"/>
      <c r="Z55" s="119"/>
      <c r="AA55" s="130"/>
      <c r="AB55" s="112"/>
      <c r="AC55" s="119"/>
      <c r="AD55" s="114"/>
      <c r="AE55" s="119"/>
      <c r="AF55" s="114"/>
      <c r="AG55" s="119"/>
      <c r="AH55" s="114"/>
      <c r="AI55" s="139"/>
      <c r="AJ55" s="132"/>
      <c r="AK55" s="234"/>
      <c r="AL55" s="235"/>
      <c r="AM55" s="236"/>
      <c r="AN55" s="235"/>
      <c r="AO55" s="236"/>
      <c r="AP55" s="235"/>
      <c r="AQ55" s="236"/>
      <c r="AR55" s="235"/>
      <c r="AS55" s="236"/>
      <c r="AT55" s="235"/>
      <c r="AU55" s="236"/>
      <c r="AV55" s="235"/>
      <c r="AW55" s="236"/>
      <c r="AX55" s="235"/>
      <c r="AY55" s="236"/>
      <c r="AZ55" s="235"/>
      <c r="BA55" s="237"/>
      <c r="BB55" s="179"/>
      <c r="BC55" s="180"/>
    </row>
    <row r="56" spans="1:55" s="72" customFormat="1" ht="16.5" thickBot="1" x14ac:dyDescent="0.3">
      <c r="A56" s="165">
        <v>1</v>
      </c>
      <c r="B56" s="91" t="s">
        <v>185</v>
      </c>
      <c r="C56" s="91" t="s">
        <v>176</v>
      </c>
      <c r="D56" s="230">
        <v>1972</v>
      </c>
      <c r="E56" s="149">
        <v>14</v>
      </c>
      <c r="F56" s="120">
        <f>E56*6</f>
        <v>84</v>
      </c>
      <c r="G56" s="157"/>
      <c r="H56" s="120">
        <f>G56*3</f>
        <v>0</v>
      </c>
      <c r="I56" s="157">
        <v>5</v>
      </c>
      <c r="J56" s="126">
        <f>IF(I56&lt;=4,I56*3,12+(I56-4)*3*2/3)</f>
        <v>14</v>
      </c>
      <c r="K56" s="82"/>
      <c r="L56" s="98">
        <f>K56*3</f>
        <v>0</v>
      </c>
      <c r="M56" s="82"/>
      <c r="N56" s="99">
        <f>IF(M56&lt;=4,M56*3,12+(M56-4)*3*2/3)</f>
        <v>0</v>
      </c>
      <c r="O56" s="82"/>
      <c r="P56" s="98">
        <f>O56*3</f>
        <v>0</v>
      </c>
      <c r="Q56" s="157">
        <v>5</v>
      </c>
      <c r="R56" s="120">
        <f>IF(Q56&gt;5,10,Q56*2)</f>
        <v>10</v>
      </c>
      <c r="S56" s="157">
        <v>4</v>
      </c>
      <c r="T56" s="120">
        <f>S56*3</f>
        <v>12</v>
      </c>
      <c r="U56" s="82"/>
      <c r="V56" s="98">
        <f>U56</f>
        <v>0</v>
      </c>
      <c r="W56" s="157"/>
      <c r="X56" s="120">
        <f>W56*1</f>
        <v>0</v>
      </c>
      <c r="Y56" s="157"/>
      <c r="Z56" s="120">
        <f>IF(Y56="si",10,0)</f>
        <v>0</v>
      </c>
      <c r="AA56" s="141">
        <f>F56+H56+J56+L56+N56+P56+R56+T56+V56+Z56+X56</f>
        <v>120</v>
      </c>
      <c r="AB56" s="149"/>
      <c r="AC56" s="120">
        <f>IF(AB56="si",6,0)</f>
        <v>0</v>
      </c>
      <c r="AD56" s="157"/>
      <c r="AE56" s="120">
        <f>AD56*4</f>
        <v>0</v>
      </c>
      <c r="AF56" s="157">
        <v>2</v>
      </c>
      <c r="AG56" s="120">
        <f>AF56*3</f>
        <v>6</v>
      </c>
      <c r="AH56" s="157"/>
      <c r="AI56" s="120">
        <f>IF(AH56="si",6,0)</f>
        <v>0</v>
      </c>
      <c r="AJ56" s="141">
        <f>AC56+AE56+AG56+AI56</f>
        <v>6</v>
      </c>
      <c r="AK56" s="149"/>
      <c r="AL56" s="120">
        <f>AK56*3</f>
        <v>0</v>
      </c>
      <c r="AM56" s="157"/>
      <c r="AN56" s="120">
        <f>IF(AM56="si",12,0)</f>
        <v>0</v>
      </c>
      <c r="AO56" s="157"/>
      <c r="AP56" s="120">
        <f>AO56*5</f>
        <v>0</v>
      </c>
      <c r="AQ56" s="157"/>
      <c r="AR56" s="120">
        <f>AQ56*3</f>
        <v>0</v>
      </c>
      <c r="AS56" s="157">
        <v>1</v>
      </c>
      <c r="AT56" s="120">
        <f>AS56*1</f>
        <v>1</v>
      </c>
      <c r="AU56" s="157">
        <v>1</v>
      </c>
      <c r="AV56" s="120">
        <f>AU56*5</f>
        <v>5</v>
      </c>
      <c r="AW56" s="157"/>
      <c r="AX56" s="120">
        <f>IF(AW56="si",5,0)</f>
        <v>0</v>
      </c>
      <c r="AY56" s="157"/>
      <c r="AZ56" s="120">
        <f>AY56*1</f>
        <v>0</v>
      </c>
      <c r="BA56" s="147">
        <f>AL56+AN56+AZ56+IF(AP56+AR56+AT56+AV56+AX56&gt;10,10,AP56+AR56+AT56+AV56+AX56)</f>
        <v>6</v>
      </c>
      <c r="BB56" s="179">
        <f>AA56+AJ56+BA56</f>
        <v>132</v>
      </c>
      <c r="BC56" s="180"/>
    </row>
    <row r="57" spans="1:55" s="72" customFormat="1" ht="16.5" thickBot="1" x14ac:dyDescent="0.3">
      <c r="A57" s="164">
        <v>2</v>
      </c>
      <c r="B57" s="94" t="s">
        <v>186</v>
      </c>
      <c r="C57" s="94" t="s">
        <v>187</v>
      </c>
      <c r="D57" s="233">
        <v>1972</v>
      </c>
      <c r="E57" s="151">
        <v>7</v>
      </c>
      <c r="F57" s="143">
        <f>E57*6</f>
        <v>42</v>
      </c>
      <c r="G57" s="154"/>
      <c r="H57" s="143">
        <f>G57*3</f>
        <v>0</v>
      </c>
      <c r="I57" s="154">
        <v>6</v>
      </c>
      <c r="J57" s="172">
        <f>IF(I57&lt;=4,I57*3,12+(I57-4)*3*2/3)</f>
        <v>16</v>
      </c>
      <c r="K57" s="83"/>
      <c r="L57" s="173">
        <f>K57*3</f>
        <v>0</v>
      </c>
      <c r="M57" s="83"/>
      <c r="N57" s="174">
        <f>IF(M57&lt;=4,M57*3,12+(M57-4)*3*2/3)</f>
        <v>0</v>
      </c>
      <c r="O57" s="83"/>
      <c r="P57" s="173">
        <f>O57*3</f>
        <v>0</v>
      </c>
      <c r="Q57" s="154">
        <v>5</v>
      </c>
      <c r="R57" s="143">
        <f>IF(Q57&gt;5,10,Q57*2)</f>
        <v>10</v>
      </c>
      <c r="S57" s="154">
        <v>1</v>
      </c>
      <c r="T57" s="143">
        <f>S57*3</f>
        <v>3</v>
      </c>
      <c r="U57" s="83"/>
      <c r="V57" s="173">
        <f>U57</f>
        <v>0</v>
      </c>
      <c r="W57" s="154"/>
      <c r="X57" s="143">
        <f>W57*1</f>
        <v>0</v>
      </c>
      <c r="Y57" s="154"/>
      <c r="Z57" s="143">
        <f>IF(Y57="si",10,0)</f>
        <v>0</v>
      </c>
      <c r="AA57" s="175">
        <f>F57+H57+J57+L57+N57+P57+R57+T57+V57+Z57+X57</f>
        <v>71</v>
      </c>
      <c r="AB57" s="151"/>
      <c r="AC57" s="143">
        <f>IF(AB57="si",6,0)</f>
        <v>0</v>
      </c>
      <c r="AD57" s="154"/>
      <c r="AE57" s="143">
        <f>AD57*4</f>
        <v>0</v>
      </c>
      <c r="AF57" s="154">
        <v>2</v>
      </c>
      <c r="AG57" s="143">
        <f>AF57*3</f>
        <v>6</v>
      </c>
      <c r="AH57" s="154"/>
      <c r="AI57" s="143">
        <f>IF(AH57="si",6,0)</f>
        <v>0</v>
      </c>
      <c r="AJ57" s="175">
        <f>AC57+AE57+AG57+AI57</f>
        <v>6</v>
      </c>
      <c r="AK57" s="151"/>
      <c r="AL57" s="143">
        <f>AK57*3</f>
        <v>0</v>
      </c>
      <c r="AM57" s="154"/>
      <c r="AN57" s="143">
        <f>IF(AM57="si",12,0)</f>
        <v>0</v>
      </c>
      <c r="AO57" s="154">
        <v>1</v>
      </c>
      <c r="AP57" s="143">
        <f>AO57*5</f>
        <v>5</v>
      </c>
      <c r="AQ57" s="154"/>
      <c r="AR57" s="143">
        <f>AQ57*3</f>
        <v>0</v>
      </c>
      <c r="AS57" s="154"/>
      <c r="AT57" s="143">
        <f>AS57*1</f>
        <v>0</v>
      </c>
      <c r="AU57" s="154"/>
      <c r="AV57" s="143">
        <f>AU57*5</f>
        <v>0</v>
      </c>
      <c r="AW57" s="154"/>
      <c r="AX57" s="143">
        <f>IF(AW57="si",5,0)</f>
        <v>0</v>
      </c>
      <c r="AY57" s="154"/>
      <c r="AZ57" s="143">
        <f>AY57*1</f>
        <v>0</v>
      </c>
      <c r="BA57" s="238">
        <f>AL57+AN57+AZ57+IF(AP57+AR57+AT57+AV57+AX57&gt;10,10,AP57+AR57+AT57+AV57+AX57)</f>
        <v>5</v>
      </c>
      <c r="BB57" s="179">
        <f>AA57+AJ57+BA57</f>
        <v>82</v>
      </c>
      <c r="BC57" s="180"/>
    </row>
    <row r="58" spans="1:55" ht="13.5" thickBot="1" x14ac:dyDescent="0.25">
      <c r="A58" s="197"/>
      <c r="B58" s="273"/>
      <c r="C58" s="273"/>
      <c r="D58" s="198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6"/>
      <c r="U58" s="76"/>
      <c r="V58" s="76"/>
      <c r="W58" s="76"/>
      <c r="X58" s="76"/>
      <c r="Y58" s="79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7"/>
      <c r="AY58" s="77"/>
      <c r="AZ58" s="77"/>
      <c r="BA58" s="77"/>
      <c r="BB58" s="77"/>
      <c r="BC58" s="78"/>
    </row>
    <row r="59" spans="1:55" s="72" customFormat="1" ht="16.5" thickBot="1" x14ac:dyDescent="0.3">
      <c r="A59" s="245" t="s">
        <v>197</v>
      </c>
      <c r="B59" s="269" t="s">
        <v>196</v>
      </c>
      <c r="C59" s="270"/>
      <c r="D59" s="81"/>
      <c r="E59" s="148"/>
      <c r="F59" s="118"/>
      <c r="G59" s="155"/>
      <c r="H59" s="118"/>
      <c r="I59" s="155"/>
      <c r="J59" s="124"/>
      <c r="K59" s="85"/>
      <c r="L59" s="104"/>
      <c r="M59" s="85"/>
      <c r="N59" s="105"/>
      <c r="O59" s="85"/>
      <c r="P59" s="85"/>
      <c r="Q59" s="155"/>
      <c r="R59" s="118"/>
      <c r="S59" s="155"/>
      <c r="T59" s="118"/>
      <c r="U59" s="85"/>
      <c r="V59" s="85"/>
      <c r="W59" s="155"/>
      <c r="X59" s="118"/>
      <c r="Y59" s="155"/>
      <c r="Z59" s="118"/>
      <c r="AA59" s="129"/>
      <c r="AB59" s="148"/>
      <c r="AC59" s="118"/>
      <c r="AD59" s="155"/>
      <c r="AE59" s="118"/>
      <c r="AF59" s="155"/>
      <c r="AG59" s="118"/>
      <c r="AH59" s="155"/>
      <c r="AI59" s="137"/>
      <c r="AJ59" s="138"/>
      <c r="AK59" s="148"/>
      <c r="AL59" s="84"/>
      <c r="AM59" s="155"/>
      <c r="AN59" s="84"/>
      <c r="AO59" s="155"/>
      <c r="AP59" s="84"/>
      <c r="AQ59" s="155"/>
      <c r="AR59" s="84"/>
      <c r="AS59" s="155"/>
      <c r="AT59" s="84"/>
      <c r="AU59" s="155"/>
      <c r="AV59" s="84"/>
      <c r="AW59" s="155"/>
      <c r="AX59" s="84"/>
      <c r="AY59" s="155"/>
      <c r="AZ59" s="84"/>
      <c r="BA59" s="145"/>
      <c r="BB59" s="179"/>
      <c r="BC59" s="180"/>
    </row>
    <row r="60" spans="1:55" s="72" customFormat="1" ht="16.5" thickBot="1" x14ac:dyDescent="0.3">
      <c r="A60" s="165">
        <v>1</v>
      </c>
      <c r="B60" s="91" t="s">
        <v>194</v>
      </c>
      <c r="C60" s="91" t="s">
        <v>195</v>
      </c>
      <c r="D60" s="92">
        <v>1963</v>
      </c>
      <c r="E60" s="149">
        <v>25</v>
      </c>
      <c r="F60" s="120">
        <f>E60*6</f>
        <v>150</v>
      </c>
      <c r="G60" s="157"/>
      <c r="H60" s="120">
        <f>G60*3</f>
        <v>0</v>
      </c>
      <c r="I60" s="157">
        <v>4</v>
      </c>
      <c r="J60" s="126">
        <f>IF(I60&lt;=4,I60*3,12+(I60-4)*3*2/3)</f>
        <v>12</v>
      </c>
      <c r="K60" s="82"/>
      <c r="L60" s="98">
        <f>K60*3</f>
        <v>0</v>
      </c>
      <c r="M60" s="82"/>
      <c r="N60" s="99">
        <f>IF(M60&lt;=4,M60*3,12+(M60-4)*3*2/3)</f>
        <v>0</v>
      </c>
      <c r="O60" s="82"/>
      <c r="P60" s="98">
        <f>O60*3</f>
        <v>0</v>
      </c>
      <c r="Q60" s="157"/>
      <c r="R60" s="120">
        <f>IF(Q60&gt;5,10,Q60*2)</f>
        <v>0</v>
      </c>
      <c r="S60" s="157"/>
      <c r="T60" s="120">
        <f>S60*3</f>
        <v>0</v>
      </c>
      <c r="U60" s="82"/>
      <c r="V60" s="100">
        <f>U60</f>
        <v>0</v>
      </c>
      <c r="W60" s="157"/>
      <c r="X60" s="120">
        <f>W60*1</f>
        <v>0</v>
      </c>
      <c r="Y60" s="157"/>
      <c r="Z60" s="120">
        <f>IF(Y60="si",10,0)</f>
        <v>0</v>
      </c>
      <c r="AA60" s="141">
        <f>F60+H60+J60+L60+N60+P60+R60+T60+V60+Z60+X60</f>
        <v>162</v>
      </c>
      <c r="AB60" s="149"/>
      <c r="AC60" s="120">
        <f>IF(AB60="si",6,0)</f>
        <v>0</v>
      </c>
      <c r="AD60" s="157"/>
      <c r="AE60" s="120">
        <f>AD60*4</f>
        <v>0</v>
      </c>
      <c r="AF60" s="157">
        <v>1</v>
      </c>
      <c r="AG60" s="120">
        <f>AF60*3</f>
        <v>3</v>
      </c>
      <c r="AH60" s="157"/>
      <c r="AI60" s="140">
        <f>IF(AH60="si",6,0)</f>
        <v>0</v>
      </c>
      <c r="AJ60" s="141">
        <f>AC60+AE60+AG60+AI60</f>
        <v>3</v>
      </c>
      <c r="AK60" s="149"/>
      <c r="AL60" s="120">
        <f>AK60*3</f>
        <v>0</v>
      </c>
      <c r="AM60" s="157" t="s">
        <v>116</v>
      </c>
      <c r="AN60" s="120">
        <f>IF(AM60="si",12,0)</f>
        <v>12</v>
      </c>
      <c r="AO60" s="157"/>
      <c r="AP60" s="120">
        <f>AO60*5</f>
        <v>0</v>
      </c>
      <c r="AQ60" s="157"/>
      <c r="AR60" s="120">
        <f>AQ60*3</f>
        <v>0</v>
      </c>
      <c r="AS60" s="157"/>
      <c r="AT60" s="120">
        <f>AS60*1</f>
        <v>0</v>
      </c>
      <c r="AU60" s="157"/>
      <c r="AV60" s="120">
        <f>AU60*5</f>
        <v>0</v>
      </c>
      <c r="AW60" s="157"/>
      <c r="AX60" s="120">
        <f>IF(AW60="si",5,0)</f>
        <v>0</v>
      </c>
      <c r="AY60" s="157"/>
      <c r="AZ60" s="120">
        <f>AY60*1</f>
        <v>0</v>
      </c>
      <c r="BA60" s="147">
        <f>AL60+AN60+AZ60+IF(AP60+AR60+AT60+AV60+AX60&gt;10,10,AP60+AR60+AT60+AV60+AX60)</f>
        <v>12</v>
      </c>
      <c r="BB60" s="179">
        <f>AA60+AJ60+BA60</f>
        <v>177</v>
      </c>
      <c r="BC60" s="181"/>
    </row>
    <row r="61" spans="1:55" x14ac:dyDescent="0.2">
      <c r="A61" s="23"/>
      <c r="B61" s="22"/>
      <c r="C61" s="22"/>
      <c r="D61" s="23"/>
      <c r="E61" s="23"/>
      <c r="F61" s="24"/>
      <c r="G61" s="23"/>
      <c r="H61" s="24"/>
      <c r="I61" s="24"/>
      <c r="J61" s="24"/>
      <c r="K61" s="24"/>
      <c r="L61" s="24"/>
      <c r="M61" s="23"/>
      <c r="N61" s="24"/>
      <c r="O61" s="24"/>
      <c r="P61" s="24"/>
      <c r="Q61" s="23"/>
      <c r="R61" s="24"/>
      <c r="S61" s="23"/>
      <c r="T61" s="24"/>
      <c r="U61" s="24"/>
      <c r="V61" s="24"/>
      <c r="W61" s="24"/>
      <c r="X61" s="24"/>
      <c r="Y61" s="24"/>
      <c r="Z61" s="24"/>
      <c r="AA61" s="24"/>
      <c r="AB61" s="23"/>
      <c r="AC61" s="24"/>
      <c r="AD61" s="23"/>
      <c r="AE61" s="24"/>
      <c r="AF61" s="23"/>
      <c r="AG61" s="24"/>
      <c r="AH61" s="23"/>
      <c r="AI61" s="24"/>
      <c r="AJ61" s="24"/>
      <c r="AK61" s="23"/>
      <c r="AL61" s="24"/>
      <c r="AM61" s="23"/>
      <c r="AN61" s="24"/>
      <c r="AO61" s="23"/>
      <c r="AP61" s="24"/>
      <c r="AQ61" s="23"/>
      <c r="AR61" s="24"/>
      <c r="AS61" s="23"/>
      <c r="AT61" s="24"/>
      <c r="AU61" s="23"/>
      <c r="AV61" s="24"/>
      <c r="AW61" s="23"/>
      <c r="AX61" s="24"/>
      <c r="AY61" s="77"/>
      <c r="AZ61" s="77"/>
      <c r="BA61" s="77"/>
      <c r="BB61" s="77"/>
      <c r="BC61" s="78"/>
    </row>
    <row r="62" spans="1:55" x14ac:dyDescent="0.2">
      <c r="A62" s="23"/>
      <c r="B62" s="23"/>
      <c r="C62" s="23" t="s">
        <v>198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77"/>
      <c r="AL62" s="23" t="s">
        <v>79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4"/>
      <c r="AW62" s="23"/>
      <c r="AX62" s="24"/>
      <c r="AY62" s="77"/>
      <c r="AZ62" s="77"/>
      <c r="BA62" s="77"/>
      <c r="BB62" s="77"/>
      <c r="BC62" s="78"/>
    </row>
    <row r="63" spans="1:55" x14ac:dyDescent="0.2">
      <c r="A63" s="23"/>
      <c r="B63" s="22"/>
      <c r="C63" s="22"/>
      <c r="D63" s="23"/>
      <c r="E63" s="23"/>
      <c r="F63" s="24"/>
      <c r="G63" s="23"/>
      <c r="H63" s="24"/>
      <c r="I63" s="24"/>
      <c r="J63" s="24"/>
      <c r="K63" s="24"/>
      <c r="L63" s="24"/>
      <c r="M63" s="23"/>
      <c r="N63" s="24"/>
      <c r="O63" s="24"/>
      <c r="P63" s="24"/>
      <c r="Q63" s="23"/>
      <c r="R63" s="24"/>
      <c r="S63" s="23"/>
      <c r="T63" s="24"/>
      <c r="U63" s="24"/>
      <c r="V63" s="24"/>
      <c r="W63" s="24"/>
      <c r="X63" s="24"/>
      <c r="Y63" s="24"/>
      <c r="Z63" s="24"/>
      <c r="AA63" s="24"/>
      <c r="AB63" s="23"/>
      <c r="AC63" s="24"/>
      <c r="AD63" s="23"/>
      <c r="AE63" s="24"/>
      <c r="AF63" s="23"/>
      <c r="AG63" s="24"/>
      <c r="AH63" s="23"/>
      <c r="AI63" s="24"/>
      <c r="AJ63" s="24"/>
      <c r="AK63" s="80" t="s">
        <v>0</v>
      </c>
      <c r="AL63" s="23" t="s">
        <v>113</v>
      </c>
      <c r="AN63" s="24"/>
      <c r="AO63" s="23"/>
      <c r="AP63" s="24"/>
      <c r="AQ63" s="23"/>
      <c r="AR63" s="24"/>
      <c r="AS63" s="23"/>
      <c r="AT63" s="24"/>
      <c r="AU63" s="23"/>
      <c r="AV63" s="24"/>
      <c r="AW63" s="23"/>
      <c r="AX63" s="24"/>
      <c r="AY63" s="77"/>
      <c r="AZ63" s="77"/>
      <c r="BA63" s="77"/>
      <c r="BB63" s="77"/>
    </row>
  </sheetData>
  <sheetProtection selectLockedCells="1"/>
  <customSheetViews>
    <customSheetView guid="{69E64E8C-DD06-4395-9FA7-3DA17C860BC2}" showPageBreaks="1" showGridLines="0" printArea="1" hiddenColumns="1">
      <pane xSplit="4" ySplit="6" topLeftCell="E7" activePane="bottomRight" state="frozen"/>
      <selection pane="bottomRight" activeCell="J56" sqref="J56"/>
      <pageMargins left="0.78740157480314965" right="0.78740157480314965" top="0.35433070866141736" bottom="0.27559055118110237" header="0.15748031496062992" footer="0.15748031496062992"/>
      <printOptions horizontalCentered="1"/>
      <pageSetup paperSize="8" scale="65" orientation="landscape" horizontalDpi="4294967293" verticalDpi="360" r:id="rId1"/>
      <headerFooter alignWithMargins="0"/>
    </customSheetView>
  </customSheetViews>
  <mergeCells count="37">
    <mergeCell ref="B59:C59"/>
    <mergeCell ref="B58:C58"/>
    <mergeCell ref="B39:C39"/>
    <mergeCell ref="B40:C40"/>
    <mergeCell ref="B53:C53"/>
    <mergeCell ref="B55:C55"/>
    <mergeCell ref="B52:C52"/>
    <mergeCell ref="B45:C45"/>
    <mergeCell ref="B49:C49"/>
    <mergeCell ref="B35:C35"/>
    <mergeCell ref="B7:C7"/>
    <mergeCell ref="AM3:AN3"/>
    <mergeCell ref="B22:C22"/>
    <mergeCell ref="B33:C33"/>
    <mergeCell ref="B10:C10"/>
    <mergeCell ref="B13:C13"/>
    <mergeCell ref="B16:C16"/>
    <mergeCell ref="I4:J4"/>
    <mergeCell ref="AO4:AZ4"/>
    <mergeCell ref="AD3:AE3"/>
    <mergeCell ref="AF3:AG3"/>
    <mergeCell ref="AQ3:AR3"/>
    <mergeCell ref="AS3:AT3"/>
    <mergeCell ref="AH3:AI3"/>
    <mergeCell ref="AK3:AL3"/>
    <mergeCell ref="AU3:AV3"/>
    <mergeCell ref="AW3:AX3"/>
    <mergeCell ref="AO3:AP3"/>
    <mergeCell ref="AY3:AZ3"/>
    <mergeCell ref="E2:Z2"/>
    <mergeCell ref="AB2:AI2"/>
    <mergeCell ref="E3:F3"/>
    <mergeCell ref="G3:H3"/>
    <mergeCell ref="I3:J3"/>
    <mergeCell ref="Q3:T3"/>
    <mergeCell ref="Y3:Z3"/>
    <mergeCell ref="AB3:AC3"/>
  </mergeCells>
  <phoneticPr fontId="27" type="noConversion"/>
  <printOptions horizontalCentered="1"/>
  <pageMargins left="0.78740157480314965" right="0.78740157480314965" top="0.35433070866141736" bottom="0.27559055118110237" header="0.15748031496062992" footer="0.15748031496062992"/>
  <pageSetup paperSize="8" scale="65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9E64E8C-DD06-4395-9FA7-3DA17C860BC2}">
      <pageMargins left="0.7" right="0.7" top="0.75" bottom="0.75" header="0.3" footer="0.3"/>
    </customSheetView>
  </customSheetViews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ITCG BARONIO SEC. - DOCENTI</vt:lpstr>
      <vt:lpstr>Foglio1</vt:lpstr>
      <vt:lpstr>'ITCG BARONIO SEC. - DOCENTI'!Area_stampa</vt:lpstr>
      <vt:lpstr>'ITCG BARONIO SEC. - DOCENTI'!Titoli_stampa</vt:lpstr>
    </vt:vector>
  </TitlesOfParts>
  <Company>Direzione Did. Stat. Ischia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User02</cp:lastModifiedBy>
  <cp:lastPrinted>2016-04-28T11:35:21Z</cp:lastPrinted>
  <dcterms:created xsi:type="dcterms:W3CDTF">2002-01-22T21:59:47Z</dcterms:created>
  <dcterms:modified xsi:type="dcterms:W3CDTF">2016-04-29T07:05:58Z</dcterms:modified>
</cp:coreProperties>
</file>